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ZRN" sheetId="2" r:id="rId2"/>
    <sheet name="2 - Materiál dodávaný obj..." sheetId="3" r:id="rId3"/>
    <sheet name="3 - VRN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'1 - ZRN'!$C$80:$K$212</definedName>
    <definedName name="_xlnm.Print_Area" localSheetId="1">'1 - ZRN'!$C$4:$J$39,'1 - ZRN'!$C$45:$J$62,'1 - ZRN'!$C$68:$K$212</definedName>
    <definedName name="_xlnm.Print_Titles" localSheetId="1">'1 - ZRN'!$80:$80</definedName>
    <definedName name="_xlnm._FilterDatabase" localSheetId="2" hidden="1">'2 - Materiál dodávaný obj...'!$C$78:$K$99</definedName>
    <definedName name="_xlnm.Print_Area" localSheetId="2">'2 - Materiál dodávaný obj...'!$C$4:$J$39,'2 - Materiál dodávaný obj...'!$C$45:$J$60,'2 - Materiál dodávaný obj...'!$C$66:$K$99</definedName>
    <definedName name="_xlnm.Print_Titles" localSheetId="2">'2 - Materiál dodávaný obj...'!$78:$78</definedName>
    <definedName name="_xlnm._FilterDatabase" localSheetId="3" hidden="1">'3 - VRN'!$C$78:$K$88</definedName>
    <definedName name="_xlnm.Print_Area" localSheetId="3">'3 - VRN'!$C$4:$J$39,'3 - VRN'!$C$45:$J$60,'3 - VRN'!$C$66:$K$88</definedName>
    <definedName name="_xlnm.Print_Titles" localSheetId="3">'3 - VRN'!$78:$78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87"/>
  <c r="BH87"/>
  <c r="BG87"/>
  <c r="BF87"/>
  <c r="T87"/>
  <c r="R87"/>
  <c r="P87"/>
  <c r="BK87"/>
  <c r="J87"/>
  <c r="BE87"/>
  <c r="BI84"/>
  <c r="BH84"/>
  <c r="BG84"/>
  <c r="BF84"/>
  <c r="T84"/>
  <c r="R84"/>
  <c r="P84"/>
  <c r="BK84"/>
  <c r="J84"/>
  <c r="BE84"/>
  <c r="BI82"/>
  <c r="BH82"/>
  <c r="BG82"/>
  <c r="BF82"/>
  <c r="T82"/>
  <c r="R82"/>
  <c r="P82"/>
  <c r="BK82"/>
  <c r="J82"/>
  <c r="BE82"/>
  <c r="BI80"/>
  <c r="F37"/>
  <c i="1" r="BD57"/>
  <c i="4" r="BH80"/>
  <c r="F36"/>
  <c i="1" r="BC57"/>
  <c i="4" r="BG80"/>
  <c r="F35"/>
  <c i="1" r="BB57"/>
  <c i="4" r="BF80"/>
  <c r="J34"/>
  <c i="1" r="AW57"/>
  <c i="4" r="F34"/>
  <c i="1" r="BA57"/>
  <c i="4" r="T80"/>
  <c r="T79"/>
  <c r="R80"/>
  <c r="R79"/>
  <c r="P80"/>
  <c r="P79"/>
  <c i="1" r="AU57"/>
  <c i="4" r="BK80"/>
  <c r="BK79"/>
  <c r="J79"/>
  <c r="J59"/>
  <c r="J30"/>
  <c i="1" r="AG57"/>
  <c i="4" r="J80"/>
  <c r="BE80"/>
  <c r="J33"/>
  <c i="1" r="AV57"/>
  <c i="4" r="F33"/>
  <c i="1" r="AZ57"/>
  <c i="4" r="F75"/>
  <c r="F73"/>
  <c r="E71"/>
  <c r="F54"/>
  <c r="F52"/>
  <c r="E50"/>
  <c r="J39"/>
  <c r="J24"/>
  <c r="E24"/>
  <c r="J76"/>
  <c r="J55"/>
  <c r="J23"/>
  <c r="J21"/>
  <c r="E21"/>
  <c r="J75"/>
  <c r="J54"/>
  <c r="J20"/>
  <c r="J18"/>
  <c r="E18"/>
  <c r="F76"/>
  <c r="F55"/>
  <c r="J17"/>
  <c r="J12"/>
  <c r="J73"/>
  <c r="J52"/>
  <c r="E7"/>
  <c r="E69"/>
  <c r="E48"/>
  <c i="3" r="J37"/>
  <c r="J36"/>
  <c i="1" r="AY56"/>
  <c i="3" r="J35"/>
  <c i="1" r="AX56"/>
  <c i="3"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7"/>
  <c r="BH87"/>
  <c r="BG87"/>
  <c r="BF87"/>
  <c r="T87"/>
  <c r="R87"/>
  <c r="P87"/>
  <c r="BK87"/>
  <c r="J87"/>
  <c r="BE87"/>
  <c r="BI82"/>
  <c r="BH82"/>
  <c r="BG82"/>
  <c r="BF82"/>
  <c r="T82"/>
  <c r="R82"/>
  <c r="P82"/>
  <c r="BK82"/>
  <c r="J82"/>
  <c r="BE82"/>
  <c r="BI80"/>
  <c r="F37"/>
  <c i="1" r="BD56"/>
  <c i="3" r="BH80"/>
  <c r="F36"/>
  <c i="1" r="BC56"/>
  <c i="3" r="BG80"/>
  <c r="F35"/>
  <c i="1" r="BB56"/>
  <c i="3" r="BF80"/>
  <c r="J34"/>
  <c i="1" r="AW56"/>
  <c i="3" r="F34"/>
  <c i="1" r="BA56"/>
  <c i="3" r="T80"/>
  <c r="T79"/>
  <c r="R80"/>
  <c r="R79"/>
  <c r="P80"/>
  <c r="P79"/>
  <c i="1" r="AU56"/>
  <c i="3" r="BK80"/>
  <c r="BK79"/>
  <c r="J79"/>
  <c r="J59"/>
  <c r="J30"/>
  <c i="1" r="AG56"/>
  <c i="3" r="J80"/>
  <c r="BE80"/>
  <c r="J33"/>
  <c i="1" r="AV56"/>
  <c i="3" r="F33"/>
  <c i="1" r="AZ56"/>
  <c i="3" r="F75"/>
  <c r="F73"/>
  <c r="E71"/>
  <c r="F54"/>
  <c r="F52"/>
  <c r="E50"/>
  <c r="J39"/>
  <c r="J24"/>
  <c r="E24"/>
  <c r="J76"/>
  <c r="J55"/>
  <c r="J23"/>
  <c r="J21"/>
  <c r="E21"/>
  <c r="J75"/>
  <c r="J54"/>
  <c r="J20"/>
  <c r="J18"/>
  <c r="E18"/>
  <c r="F76"/>
  <c r="F55"/>
  <c r="J17"/>
  <c r="J12"/>
  <c r="J73"/>
  <c r="J52"/>
  <c r="E7"/>
  <c r="E69"/>
  <c r="E48"/>
  <c i="2" r="J37"/>
  <c r="J36"/>
  <c i="1" r="AY55"/>
  <c i="2" r="J35"/>
  <c i="1" r="AX55"/>
  <c i="2"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198"/>
  <c r="BH198"/>
  <c r="BG198"/>
  <c r="BF198"/>
  <c r="T198"/>
  <c r="R198"/>
  <c r="P198"/>
  <c r="BK198"/>
  <c r="J198"/>
  <c r="BE198"/>
  <c r="BI194"/>
  <c r="BH194"/>
  <c r="BG194"/>
  <c r="BF194"/>
  <c r="T194"/>
  <c r="R194"/>
  <c r="P194"/>
  <c r="BK194"/>
  <c r="J194"/>
  <c r="BE194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96"/>
  <c r="BH96"/>
  <c r="BG96"/>
  <c r="BF96"/>
  <c r="T96"/>
  <c r="R96"/>
  <c r="P96"/>
  <c r="BK96"/>
  <c r="J96"/>
  <c r="BE96"/>
  <c r="BI92"/>
  <c r="BH92"/>
  <c r="BG92"/>
  <c r="BF92"/>
  <c r="T92"/>
  <c r="R92"/>
  <c r="P92"/>
  <c r="BK92"/>
  <c r="J92"/>
  <c r="BE92"/>
  <c r="BI88"/>
  <c r="BH88"/>
  <c r="BG88"/>
  <c r="BF88"/>
  <c r="T88"/>
  <c r="R88"/>
  <c r="P88"/>
  <c r="BK88"/>
  <c r="J88"/>
  <c r="BE88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F77"/>
  <c r="F75"/>
  <c r="E73"/>
  <c r="F54"/>
  <c r="F52"/>
  <c r="E50"/>
  <c r="J39"/>
  <c r="J24"/>
  <c r="E24"/>
  <c r="J78"/>
  <c r="J55"/>
  <c r="J23"/>
  <c r="J21"/>
  <c r="E21"/>
  <c r="J77"/>
  <c r="J54"/>
  <c r="J20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<sst xmlns="http://schemas.openxmlformats.org/spreadsheetml/2006/main">
  <si>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</si>
  <si>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</si>
  <si>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</si>
  <si>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</si>
  <si>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</si>
  <si>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{140316d8-914c-4eb5-afa0-37c097ad72ba}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</si>
  <si>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</si>
  <si>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</si>
  <si>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</si>
  <si>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</si>
  <si>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</si>
  <si>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</si>
  <si>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</si>
  <si>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</si>
  <si>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65019127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</si>
  <si>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</si>
  <si>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</si>
  <si>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výhybek č. 1 - 6 v žst. Boletice nad Labem</t>
  </si>
  <si>
    <t>KSO:</t>
  </si>
  <si>
    <t>CC-CZ:</t>
  </si>
  <si>
    <t>Místo:</t>
  </si>
  <si>
    <t>žst. Boletice nad Labem</t>
  </si>
  <si>
    <t>Datum:</t>
  </si>
  <si>
    <t>2. 4. 2019</t>
  </si>
  <si>
    <t>Zadavatel:</t>
  </si>
  <si>
    <t>IČ:</t>
  </si>
  <si>
    <t>70994234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</si>
  <si>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</si>
  <si>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</si>
  <si>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</si>
  <si>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</si>
  <si>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</si>
  <si>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</si>
  <si>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</si>
  <si>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</si>
  <si>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</si>
  <si>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</si>
  <si>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</si>
  <si>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</si>
  <si>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</si>
  <si>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</si>
  <si>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</si>
  <si>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</si>
  <si>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</si>
  <si>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</si>
  <si>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</si>
  <si>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</si>
  <si>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</si>
  <si>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</si>
  <si>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</si>
  <si>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</si>
  <si>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</si>
  <si>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</si>
  <si>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</si>
  <si>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</si>
  <si>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</si>
  <si>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</si>
  <si>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</si>
  <si>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</si>
  <si>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</si>
  <si>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</si>
  <si>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</si>
  <si>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</si>
  <si>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</si>
  <si>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</si>
  <si>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</si>
  <si>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</si>
  <si>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</si>
  <si>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</si>
  <si>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</si>
  <si>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</si>
  <si>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</si>
  <si>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</si>
  <si>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</si>
  <si>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</si>
  <si>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</si>
  <si>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</si>
  <si>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ZRN</t>
  </si>
  <si>
    <t>STA</t>
  </si>
  <si>
    <t>{88a0c1ff-1d38-4e55-810c-491d43aebca0}</t>
  </si>
  <si>
    <t>2</t>
  </si>
  <si>
    <t>Materiál dodávaný objednatelem - NEOCEŇOVAT</t>
  </si>
  <si>
    <t>{fb89ee61-82c6-41cf-bd33-97c5a3289b1c}</t>
  </si>
  <si>
    <t>3</t>
  </si>
  <si>
    <t>VRN</t>
  </si>
  <si>
    <t>{12cde590-0db0-41c5-86ea-5bae2280ad83}</t>
  </si>
  <si>
    <t>KRYCÍ LIST SOUPISU PRACÍ</t>
  </si>
  <si>
    <t>Objekt:</t>
  </si>
  <si>
    <t>1 - ZRN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</si>
  <si>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</si>
  <si>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</si>
  <si>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</si>
  <si>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</si>
  <si>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</si>
  <si>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</si>
  <si>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</si>
  <si>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</si>
  <si>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</si>
  <si>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</si>
  <si>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</si>
  <si>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</si>
  <si>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</si>
  <si>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</si>
  <si>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</si>
  <si>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</si>
  <si>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</si>
  <si>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</si>
  <si>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</si>
  <si>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</si>
  <si>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</si>
  <si>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</si>
  <si>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</si>
  <si>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</si>
  <si>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</si>
  <si>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</si>
  <si>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5906020030</t>
  </si>
  <si>
    <t>Souvislá výměna pražců v KL otevřeném i zapuštěném pražce dřevěné výhybkové délky do 3 m</t>
  </si>
  <si>
    <t>kus</t>
  </si>
  <si>
    <t>Sborník UOŽI 01 2019</t>
  </si>
  <si>
    <t>4</t>
  </si>
  <si>
    <t>-1621466241</t>
  </si>
  <si>
    <t>PP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</si>
  <si>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</si>
  <si>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VV</t>
  </si>
  <si>
    <t>výh.č.1,2,3,4,5,6,DKS</t>
  </si>
  <si>
    <t>31+31+31+31+24+25+58</t>
  </si>
  <si>
    <t>5906020040</t>
  </si>
  <si>
    <t>Souvislá výměna pražců v KL otevřeném i zapuštěném pražce dřevěné výhybkové délky přes 3 do 4 m</t>
  </si>
  <si>
    <t>1116244648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</si>
  <si>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</si>
  <si>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19+19+19+19+20+16+20</t>
  </si>
  <si>
    <t>5906020050</t>
  </si>
  <si>
    <t>Souvislá výměna pražců v KL otevřeném i zapuštěném pražce dřevěné výhybkové délky přes 4 do 5 m</t>
  </si>
  <si>
    <t>-716635640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</si>
  <si>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</si>
  <si>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1+1+1+1+13+12+34</t>
  </si>
  <si>
    <t>5906020020</t>
  </si>
  <si>
    <t>Souvislá výměna pražců v KL otevřeném i zapuštěném pražce dřevěné příčné vystrojené</t>
  </si>
  <si>
    <t>-1441596667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</si>
  <si>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</si>
  <si>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"1. SK mezi ZV 3 a ZV 5" 10</t>
  </si>
  <si>
    <t>"1. SK před ZV 1" 2</t>
  </si>
  <si>
    <t>"1. SKza ZV 5" 12</t>
  </si>
  <si>
    <t>"2. SK před ZV 2" 10</t>
  </si>
  <si>
    <t>"2. SK před ZV 4" 22</t>
  </si>
  <si>
    <t>Součet</t>
  </si>
  <si>
    <t>5906050010</t>
  </si>
  <si>
    <t>Příplatek za obtížnost ruční výměny pražce dřevěný za betonový</t>
  </si>
  <si>
    <t>669153890</t>
  </si>
  <si>
    <t>Příplatek za obtížnost ruční výměny pražce dřevěný za betonový. Poznámka: 1. V cenách jsou započteny náklady na manipulaci s pražci.</t>
  </si>
  <si>
    <t>6</t>
  </si>
  <si>
    <t>5905035020</t>
  </si>
  <si>
    <t>Výměna KL malou těžící mechanizací mimo lavičku lože zapuštěné</t>
  </si>
  <si>
    <t>m3</t>
  </si>
  <si>
    <t>-1204417941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</si>
  <si>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</si>
  <si>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7</t>
  </si>
  <si>
    <t>5999005020</t>
  </si>
  <si>
    <t>Třídění pražců a kolejnicových podpor</t>
  </si>
  <si>
    <t>t</t>
  </si>
  <si>
    <t>1692708924</t>
  </si>
  <si>
    <t>Třídění pražců a kolejnicových podpor. Poznámka: 1. V cenách jsou započteny náklady na manipulaci, vytřídění a uložení materiálu na úložiště nebo do skladu.</t>
  </si>
  <si>
    <t>8</t>
  </si>
  <si>
    <t>5999005010</t>
  </si>
  <si>
    <t>Třídění spojovacích a upevňovacích součástí</t>
  </si>
  <si>
    <t>1248123409</t>
  </si>
  <si>
    <t>Třídění spojovacích a upevňovacích součástí. Poznámka: 1. V cenách jsou započteny náklady na manipulaci, vytřídění a uložení materiálu na úložiště nebo do skladu.</t>
  </si>
  <si>
    <t>9</t>
  </si>
  <si>
    <t>5908050010</t>
  </si>
  <si>
    <t>Výměna upevnění podkladnicového komplety a pryžová podložka</t>
  </si>
  <si>
    <t>úl.pl.</t>
  </si>
  <si>
    <t>-335808063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</si>
  <si>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</si>
  <si>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10</t>
  </si>
  <si>
    <t>M</t>
  </si>
  <si>
    <t>5958128010</t>
  </si>
  <si>
    <t>Komplety ŽS 4 (šroub RS 1, matice M 24, podložka Fe6, svěrka ŽS4)</t>
  </si>
  <si>
    <t>-2137350077</t>
  </si>
  <si>
    <t>11</t>
  </si>
  <si>
    <t>5958134042</t>
  </si>
  <si>
    <t>Součásti upevňovací šroub svěrkový T10 M24x80</t>
  </si>
  <si>
    <t>-608076588</t>
  </si>
  <si>
    <t>12</t>
  </si>
  <si>
    <t>5958134115</t>
  </si>
  <si>
    <t>Součásti upevňovací matice M24</t>
  </si>
  <si>
    <t>940147654</t>
  </si>
  <si>
    <t>13</t>
  </si>
  <si>
    <t>5958134040</t>
  </si>
  <si>
    <t>Součásti upevňovací kroužek pružný dvojitý Fe 6</t>
  </si>
  <si>
    <t>-419857566</t>
  </si>
  <si>
    <t>14</t>
  </si>
  <si>
    <t>5958134075</t>
  </si>
  <si>
    <t>Součásti upevňovací vrtule R1(145)</t>
  </si>
  <si>
    <t>-86326207</t>
  </si>
  <si>
    <t>5958134080</t>
  </si>
  <si>
    <t>Součásti upevňovací vrtule R2 (160)</t>
  </si>
  <si>
    <t>-1571457142</t>
  </si>
  <si>
    <t>16</t>
  </si>
  <si>
    <t>5958158020</t>
  </si>
  <si>
    <t>Podložka pryžová pod patu kolejnice R65 183/151/6</t>
  </si>
  <si>
    <t>1334622655</t>
  </si>
  <si>
    <t>17</t>
  </si>
  <si>
    <t>5958158070</t>
  </si>
  <si>
    <t>Podložka polyetylenová pod podkladnici 380/160/2 (S4, R4)</t>
  </si>
  <si>
    <t>2018203233</t>
  </si>
  <si>
    <t>18</t>
  </si>
  <si>
    <t>5958173000</t>
  </si>
  <si>
    <t>Polyetylenové pásy v kotoučích</t>
  </si>
  <si>
    <t>m2</t>
  </si>
  <si>
    <t>1711709284</t>
  </si>
  <si>
    <t>19</t>
  </si>
  <si>
    <t>5907050120</t>
  </si>
  <si>
    <t>Dělení kolejnic kyslíkem tv. S49</t>
  </si>
  <si>
    <t>-899462459</t>
  </si>
  <si>
    <t>Dělení kolejnic kyslíkem tv. S49. Poznámka: 1. V cenách jsou započteny náklady na manipulaci podložení, označení a provedení řezu kolejnice.</t>
  </si>
  <si>
    <t>20</t>
  </si>
  <si>
    <t>5907010080</t>
  </si>
  <si>
    <t>Výměna LISŮ tv. S49 rozdělení "d"</t>
  </si>
  <si>
    <t>m</t>
  </si>
  <si>
    <t>1586504451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</si>
  <si>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</si>
  <si>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16*3,6+4*6+4*8</t>
  </si>
  <si>
    <t>5910020030</t>
  </si>
  <si>
    <t>Svařování kolejnic termitem plný předehřev standardní spára svar sériový tv. S49</t>
  </si>
  <si>
    <t>svar</t>
  </si>
  <si>
    <t>1401598014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</si>
  <si>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</si>
  <si>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22</t>
  </si>
  <si>
    <t>5910040220</t>
  </si>
  <si>
    <t>Umožnění volné dilatace kolejnice bez demontáže nebo montáže upevňovadel s osazením a odstraněním kluzných podložek rozdělení pražců "d"</t>
  </si>
  <si>
    <t>641072785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</si>
  <si>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</si>
  <si>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23</t>
  </si>
  <si>
    <t>5910035030</t>
  </si>
  <si>
    <t>Dosažení dovolené upínací teploty v BK prodloužením kolejnicového pásu v koleji tv. S49</t>
  </si>
  <si>
    <t>1772567349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</si>
  <si>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</si>
  <si>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24</t>
  </si>
  <si>
    <t>5910035130</t>
  </si>
  <si>
    <t>Dosažení dovolené upínací teploty v BK prodloužením kolejnicového pásu ve výhybce tv. S49</t>
  </si>
  <si>
    <t>857248737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</si>
  <si>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</si>
  <si>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25</t>
  </si>
  <si>
    <t>5909042010</t>
  </si>
  <si>
    <t>Přesná úprava GPK výhybky směrové a výškové uspořádání pražce dřevěné nebo ocelové</t>
  </si>
  <si>
    <t>166122520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</si>
  <si>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</si>
  <si>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800+400</t>
  </si>
  <si>
    <t>26</t>
  </si>
  <si>
    <t>5905105020</t>
  </si>
  <si>
    <t>Doplnění KL kamenivem ojediněle ručně ve výhybce</t>
  </si>
  <si>
    <t>-790535764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</si>
  <si>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</si>
  <si>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27</t>
  </si>
  <si>
    <t>5955101005</t>
  </si>
  <si>
    <t>Kamenivo drcené štěrk frakce 31,5/63 třídy min. BII</t>
  </si>
  <si>
    <t>-713042639</t>
  </si>
  <si>
    <t>165*1,5</t>
  </si>
  <si>
    <t>28</t>
  </si>
  <si>
    <t>9902100400</t>
  </si>
  <si>
    <t xml:space="preserve">Doprava dodávek zhotovitele, dodávek objednatele nebo výzisku mechanizací přes 3,5 t sypanin  do 40 km</t>
  </si>
  <si>
    <t>-271166264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</si>
  <si>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</si>
  <si>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"štěrk"247,5</t>
  </si>
  <si>
    <t>"drť" 19,440</t>
  </si>
  <si>
    <t>29</t>
  </si>
  <si>
    <t>5911003110</t>
  </si>
  <si>
    <t>Ošetření pohyblivých částí výhybky bez válečkových stoliček jednoduché 1:6 až 1:11</t>
  </si>
  <si>
    <t>1473387988</t>
  </si>
  <si>
    <t>Ošetření pohyblivých částí výhybky bez válečkových stoliček jednoduché 1:6 až 1:11. Poznámka: 1. V cenách jsou započteny náklady na očištění kluzných stoliček a závěrů od nečistot a jejich ošetření součástí mazivem nebo antikorozním prostředkem.</t>
  </si>
  <si>
    <t>30</t>
  </si>
  <si>
    <t>5911313020</t>
  </si>
  <si>
    <t>Seřízení hákového závěru výhybky jednoduché jednozávěrové soustavy S49</t>
  </si>
  <si>
    <t>1941266012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</si>
  <si>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</si>
  <si>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31</t>
  </si>
  <si>
    <t>5910130030</t>
  </si>
  <si>
    <t>Demontáž zádržné opěrky z jazyka i opornice</t>
  </si>
  <si>
    <t>pár</t>
  </si>
  <si>
    <t>1848031632</t>
  </si>
  <si>
    <t>Demontáž zádržné opěrky z jazyka i opornice. Poznámka: 1. V cenách jsou započteny náklady na demontáž a naložení výzisku na dopravní prostředek.</t>
  </si>
  <si>
    <t>32</t>
  </si>
  <si>
    <t>5910131030</t>
  </si>
  <si>
    <t>Montáž zádržné opěrky na jazyk i opornici</t>
  </si>
  <si>
    <t>-1392903009</t>
  </si>
  <si>
    <t>Montáž zádržné opěrky na jazyk i opornici. Poznámka: 1. V cenách jsou započteny náklady na montáž. 2. V cenách nejsou obsaženy náklady na dodávku materiálu a vrtání otvorů.</t>
  </si>
  <si>
    <t>33</t>
  </si>
  <si>
    <t>5910070010</t>
  </si>
  <si>
    <t>Základní broušení výhybky optimalizace příčného profilu</t>
  </si>
  <si>
    <t>1470891692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</si>
  <si>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</si>
  <si>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34</t>
  </si>
  <si>
    <t>5905023020</t>
  </si>
  <si>
    <t>Úprava povrchu stezky rozprostřením štěrkodrtě přes 3 do 5 cm</t>
  </si>
  <si>
    <t>1911234482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</si>
  <si>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</si>
  <si>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35</t>
  </si>
  <si>
    <t>5955101025</t>
  </si>
  <si>
    <t>Kamenivo drcené drť frakce 4/8</t>
  </si>
  <si>
    <t>280832873</t>
  </si>
  <si>
    <t>270*0,04*1,8</t>
  </si>
  <si>
    <t>36</t>
  </si>
  <si>
    <t>7497371630</t>
  </si>
  <si>
    <t>Demontáže zařízení trakčního vedení svodu propojení nebo ukolejnění na elektrizovaných tratích nebo v kolejových obvodech</t>
  </si>
  <si>
    <t>-423448313</t>
  </si>
  <si>
    <t>Demontáže zařízení trakčního vedení svodu propojení nebo ukolejnění na elektrizovaných tratích nebo v kolejových obvodech - demontáž stávajícího zařízení se všemi pomocnými doplňujícími úpravami</t>
  </si>
  <si>
    <t>37</t>
  </si>
  <si>
    <t>7497351560</t>
  </si>
  <si>
    <t>Montáž přímého ukolejnění na elektrizovaných tratích nebo v kolejových obvodech</t>
  </si>
  <si>
    <t>1395969747</t>
  </si>
  <si>
    <t>38</t>
  </si>
  <si>
    <t>7591017060</t>
  </si>
  <si>
    <t>Odpojení elektromotorického přestavníku z výhybky</t>
  </si>
  <si>
    <t>369552573</t>
  </si>
  <si>
    <t>39</t>
  </si>
  <si>
    <t>7591015062</t>
  </si>
  <si>
    <t>Připojení elektromotorického přestavníku na výhybku s kontrolou jazyků</t>
  </si>
  <si>
    <t>-1543165884</t>
  </si>
  <si>
    <t>Připojení elektromotorického přestavníku na výhybku s kontrolou jazyků - připojení a seřízení přestavníkové spojnice, montáž a seřízení kontrolního ústrojí</t>
  </si>
  <si>
    <t>40</t>
  </si>
  <si>
    <t>7594105010</t>
  </si>
  <si>
    <t>Odpojení a zpětné připojení lan propojovacích jednoho stykového transformátoru</t>
  </si>
  <si>
    <t>1315216794</t>
  </si>
  <si>
    <t>Odpojení a zpětné připojení lan propojovacích jednoho stykového transformátoru - včetně odpojení a připevnění lanového propojení na pražce nebo montážní trámky</t>
  </si>
  <si>
    <t>41</t>
  </si>
  <si>
    <t>9902100600</t>
  </si>
  <si>
    <t xml:space="preserve">Doprava dodávek zhotovitele, dodávek objednatele nebo výzisku mechanizací přes 3,5 t sypanin  do 80 km</t>
  </si>
  <si>
    <t>1653035056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</si>
  <si>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</si>
  <si>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nový mat (upevn.)</t>
  </si>
  <si>
    <t>7,763</t>
  </si>
  <si>
    <t>42</t>
  </si>
  <si>
    <t>9902200100</t>
  </si>
  <si>
    <t>Doprava dodávek zhotovitele, dodávek objednatele nebo výzisku mechanizací přes 3,5 t objemnějšího kusového materiálu do 10 km</t>
  </si>
  <si>
    <t>1087396062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</si>
  <si>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</si>
  <si>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výzisk (pražce)</t>
  </si>
  <si>
    <t>56</t>
  </si>
  <si>
    <t>výzisk (LIS)</t>
  </si>
  <si>
    <t>6,357</t>
  </si>
  <si>
    <t>43</t>
  </si>
  <si>
    <t>9902100100</t>
  </si>
  <si>
    <t xml:space="preserve">Doprava dodávek zhotovitele, dodávek objednatele nebo výzisku mechanizací přes 3,5 t sypanin  do 10 km</t>
  </si>
  <si>
    <t>-489935271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</si>
  <si>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</si>
  <si>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výzisk (upevn.)</t>
  </si>
  <si>
    <t>7,5</t>
  </si>
  <si>
    <t>44</t>
  </si>
  <si>
    <t>9902100300</t>
  </si>
  <si>
    <t xml:space="preserve">Doprava dodávek zhotovitele, dodávek objednatele nebo výzisku mechanizací přes 3,5 t sypanin  do 30 km</t>
  </si>
  <si>
    <t>1456164335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</si>
  <si>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</si>
  <si>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výzisk KL</t>
  </si>
  <si>
    <t>50</t>
  </si>
  <si>
    <t>pryž. a PE podl. na skládku</t>
  </si>
  <si>
    <t>0,235</t>
  </si>
  <si>
    <t>45</t>
  </si>
  <si>
    <t>9909000100</t>
  </si>
  <si>
    <t>Poplatek za uložení suti nebo hmot na oficiální skládku</t>
  </si>
  <si>
    <t>1100292435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</si>
  <si>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</si>
  <si>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46</t>
  </si>
  <si>
    <t>9909000400</t>
  </si>
  <si>
    <t>Poplatek za likvidaci plastových součástí</t>
  </si>
  <si>
    <t>-71773907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</si>
  <si>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</si>
  <si>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0,302</t>
  </si>
  <si>
    <t>47</t>
  </si>
  <si>
    <t>9903200100</t>
  </si>
  <si>
    <t>Přeprava mechanizace na místo prováděných prací o hmotnosti přes 12 t přes 50 do 100 km</t>
  </si>
  <si>
    <t>-1601772769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</si>
  <si>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</si>
  <si>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2 - Materiál dodávaný objednatelem - NEOCEŇOVAT</t>
  </si>
  <si>
    <t>5956116000</t>
  </si>
  <si>
    <t>Pražce dřevěné výhybkové dub skupina 3 160x260</t>
  </si>
  <si>
    <t>376192976</t>
  </si>
  <si>
    <t>5956213040</t>
  </si>
  <si>
    <t xml:space="preserve">Pražec betonový příčný vystrojený  užitý SB6</t>
  </si>
  <si>
    <t>517095917</t>
  </si>
  <si>
    <t>"1.SK" 2</t>
  </si>
  <si>
    <t>"2.SK" 10</t>
  </si>
  <si>
    <t>5956101010</t>
  </si>
  <si>
    <t>Pražec dřevěný příčný nevystrojený buk 2600x260x160 mm</t>
  </si>
  <si>
    <t>-546835926</t>
  </si>
  <si>
    <t>"1. SK" 10+12</t>
  </si>
  <si>
    <t>"1. SK" 22</t>
  </si>
  <si>
    <t>5957131010</t>
  </si>
  <si>
    <t>Lepený izolovaný styk tv. S49 délky 3,60 m</t>
  </si>
  <si>
    <t>-2060761550</t>
  </si>
  <si>
    <t>5957134090</t>
  </si>
  <si>
    <t>Lepený izolovaný styk tv. S49 s tepelně zpracovanou hlavou délky asymetrický pravý</t>
  </si>
  <si>
    <t>-1884108711</t>
  </si>
  <si>
    <t>není asymetrický</t>
  </si>
  <si>
    <t>4*6</t>
  </si>
  <si>
    <t>5957134085</t>
  </si>
  <si>
    <t>Lepený izolovaný styk tv. S49 s tepelně zpracovanou hlavou délky asymetrický levý</t>
  </si>
  <si>
    <t>1032421592</t>
  </si>
  <si>
    <t>3 - VRN</t>
  </si>
  <si>
    <t>021211001</t>
  </si>
  <si>
    <t>Průzkumné práce pro opravy Doplňující laboratorní rozbor kontaminace zeminy nebo kol. lože</t>
  </si>
  <si>
    <t>kpl</t>
  </si>
  <si>
    <t>112151039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</si>
  <si>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</si>
  <si>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022101011</t>
  </si>
  <si>
    <t>Geodetické práce Geodetické práce v průběhu opravy</t>
  </si>
  <si>
    <t>-630796680</t>
  </si>
  <si>
    <t>023131001</t>
  </si>
  <si>
    <t>Projektové práce Dokumentace skutečného provedení železničního svršku a spodku</t>
  </si>
  <si>
    <t>-847844683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</si>
  <si>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</si>
  <si>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</si>
  <si>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</si>
  <si>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</si>
  <si>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</si>
  <si>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369838874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</si>
</sst>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41</v>
      </c>
      <c r="E29" s="44"/>
      <c r="F29" s="30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65019127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Oprava výhybek č. 1 - 6 v žst. Boletice nad Labem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žst. Boletice nad Labem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2. 4. 2019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SŽDC s.o., OŘ Ústí n.L., ST Ústí n.L.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51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66" t="str">
        <f>IF(E20="","",E20)</f>
        <v xml:space="preserve"> 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52</v>
      </c>
      <c r="D52" s="80"/>
      <c r="E52" s="80"/>
      <c r="F52" s="80"/>
      <c r="G52" s="80"/>
      <c r="H52" s="81"/>
      <c r="I52" s="82" t="s">
        <v>53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54</v>
      </c>
      <c r="AH52" s="80"/>
      <c r="AI52" s="80"/>
      <c r="AJ52" s="80"/>
      <c r="AK52" s="80"/>
      <c r="AL52" s="80"/>
      <c r="AM52" s="80"/>
      <c r="AN52" s="82" t="s">
        <v>55</v>
      </c>
      <c r="AO52" s="80"/>
      <c r="AP52" s="84"/>
      <c r="AQ52" s="85" t="s">
        <v>56</v>
      </c>
      <c r="AR52" s="41"/>
      <c r="AS52" s="86" t="s">
        <v>57</v>
      </c>
      <c r="AT52" s="87" t="s">
        <v>58</v>
      </c>
      <c r="AU52" s="87" t="s">
        <v>59</v>
      </c>
      <c r="AV52" s="87" t="s">
        <v>60</v>
      </c>
      <c r="AW52" s="87" t="s">
        <v>61</v>
      </c>
      <c r="AX52" s="87" t="s">
        <v>62</v>
      </c>
      <c r="AY52" s="87" t="s">
        <v>63</v>
      </c>
      <c r="AZ52" s="87" t="s">
        <v>64</v>
      </c>
      <c r="BA52" s="87" t="s">
        <v>65</v>
      </c>
      <c r="BB52" s="87" t="s">
        <v>66</v>
      </c>
      <c r="BC52" s="87" t="s">
        <v>67</v>
      </c>
      <c r="BD52" s="88" t="s">
        <v>68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69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ROUND(SUM(AG55:AG57),2)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ROUND(SUM(AS55:AS57),2)</f>
        <v>0</v>
      </c>
      <c r="AT54" s="100">
        <f>ROUND(SUM(AV54:AW54),2)</f>
        <v>0</v>
      </c>
      <c r="AU54" s="101">
        <f>ROUND(SUM(AU55:AU57),5)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ROUND(SUM(AZ55:AZ57),2)</f>
        <v>0</v>
      </c>
      <c r="BA54" s="100">
        <f>ROUND(SUM(BA55:BA57),2)</f>
        <v>0</v>
      </c>
      <c r="BB54" s="100">
        <f>ROUND(SUM(BB55:BB57),2)</f>
        <v>0</v>
      </c>
      <c r="BC54" s="100">
        <f>ROUND(SUM(BC55:BC57),2)</f>
        <v>0</v>
      </c>
      <c r="BD54" s="102">
        <f>ROUND(SUM(BD55:BD57),2)</f>
        <v>0</v>
      </c>
      <c r="BS54" s="103" t="s">
        <v>70</v>
      </c>
      <c r="BT54" s="103" t="s">
        <v>71</v>
      </c>
      <c r="BU54" s="104" t="s">
        <v>72</v>
      </c>
      <c r="BV54" s="103" t="s">
        <v>73</v>
      </c>
      <c r="BW54" s="103" t="s">
        <v>5</v>
      </c>
      <c r="BX54" s="103" t="s">
        <v>74</v>
      </c>
      <c r="CL54" s="103" t="s">
        <v>1</v>
      </c>
    </row>
    <row r="55" s="5" customFormat="1" ht="16.5" customHeight="1">
      <c r="A55" s="105" t="s">
        <v>75</v>
      </c>
      <c r="B55" s="106"/>
      <c r="C55" s="107"/>
      <c r="D55" s="108" t="s">
        <v>76</v>
      </c>
      <c r="E55" s="108"/>
      <c r="F55" s="108"/>
      <c r="G55" s="108"/>
      <c r="H55" s="108"/>
      <c r="I55" s="109"/>
      <c r="J55" s="108" t="s">
        <v>77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'1 - ZRN'!J30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78</v>
      </c>
      <c r="AR55" s="112"/>
      <c r="AS55" s="113">
        <v>0</v>
      </c>
      <c r="AT55" s="114">
        <f>ROUND(SUM(AV55:AW55),2)</f>
        <v>0</v>
      </c>
      <c r="AU55" s="115">
        <f>'1 - ZRN'!P81</f>
        <v>0</v>
      </c>
      <c r="AV55" s="114">
        <f>'1 - ZRN'!J33</f>
        <v>0</v>
      </c>
      <c r="AW55" s="114">
        <f>'1 - ZRN'!J34</f>
        <v>0</v>
      </c>
      <c r="AX55" s="114">
        <f>'1 - ZRN'!J35</f>
        <v>0</v>
      </c>
      <c r="AY55" s="114">
        <f>'1 - ZRN'!J36</f>
        <v>0</v>
      </c>
      <c r="AZ55" s="114">
        <f>'1 - ZRN'!F33</f>
        <v>0</v>
      </c>
      <c r="BA55" s="114">
        <f>'1 - ZRN'!F34</f>
        <v>0</v>
      </c>
      <c r="BB55" s="114">
        <f>'1 - ZRN'!F35</f>
        <v>0</v>
      </c>
      <c r="BC55" s="114">
        <f>'1 - ZRN'!F36</f>
        <v>0</v>
      </c>
      <c r="BD55" s="116">
        <f>'1 - ZRN'!F37</f>
        <v>0</v>
      </c>
      <c r="BT55" s="117" t="s">
        <v>76</v>
      </c>
      <c r="BV55" s="117" t="s">
        <v>73</v>
      </c>
      <c r="BW55" s="117" t="s">
        <v>79</v>
      </c>
      <c r="BX55" s="117" t="s">
        <v>5</v>
      </c>
      <c r="CL55" s="117" t="s">
        <v>1</v>
      </c>
      <c r="CM55" s="117" t="s">
        <v>80</v>
      </c>
    </row>
    <row r="56" s="5" customFormat="1" ht="27" customHeight="1">
      <c r="A56" s="105" t="s">
        <v>75</v>
      </c>
      <c r="B56" s="106"/>
      <c r="C56" s="107"/>
      <c r="D56" s="108" t="s">
        <v>80</v>
      </c>
      <c r="E56" s="108"/>
      <c r="F56" s="108"/>
      <c r="G56" s="108"/>
      <c r="H56" s="108"/>
      <c r="I56" s="109"/>
      <c r="J56" s="108" t="s">
        <v>81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'2 - Materiál dodávaný obj...'!J30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78</v>
      </c>
      <c r="AR56" s="112"/>
      <c r="AS56" s="113">
        <v>0</v>
      </c>
      <c r="AT56" s="114">
        <f>ROUND(SUM(AV56:AW56),2)</f>
        <v>0</v>
      </c>
      <c r="AU56" s="115">
        <f>'2 - Materiál dodávaný obj...'!P79</f>
        <v>0</v>
      </c>
      <c r="AV56" s="114">
        <f>'2 - Materiál dodávaný obj...'!J33</f>
        <v>0</v>
      </c>
      <c r="AW56" s="114">
        <f>'2 - Materiál dodávaný obj...'!J34</f>
        <v>0</v>
      </c>
      <c r="AX56" s="114">
        <f>'2 - Materiál dodávaný obj...'!J35</f>
        <v>0</v>
      </c>
      <c r="AY56" s="114">
        <f>'2 - Materiál dodávaný obj...'!J36</f>
        <v>0</v>
      </c>
      <c r="AZ56" s="114">
        <f>'2 - Materiál dodávaný obj...'!F33</f>
        <v>0</v>
      </c>
      <c r="BA56" s="114">
        <f>'2 - Materiál dodávaný obj...'!F34</f>
        <v>0</v>
      </c>
      <c r="BB56" s="114">
        <f>'2 - Materiál dodávaný obj...'!F35</f>
        <v>0</v>
      </c>
      <c r="BC56" s="114">
        <f>'2 - Materiál dodávaný obj...'!F36</f>
        <v>0</v>
      </c>
      <c r="BD56" s="116">
        <f>'2 - Materiál dodávaný obj...'!F37</f>
        <v>0</v>
      </c>
      <c r="BT56" s="117" t="s">
        <v>76</v>
      </c>
      <c r="BV56" s="117" t="s">
        <v>73</v>
      </c>
      <c r="BW56" s="117" t="s">
        <v>82</v>
      </c>
      <c r="BX56" s="117" t="s">
        <v>5</v>
      </c>
      <c r="CL56" s="117" t="s">
        <v>1</v>
      </c>
      <c r="CM56" s="117" t="s">
        <v>80</v>
      </c>
    </row>
    <row r="57" s="5" customFormat="1" ht="16.5" customHeight="1">
      <c r="A57" s="105" t="s">
        <v>75</v>
      </c>
      <c r="B57" s="106"/>
      <c r="C57" s="107"/>
      <c r="D57" s="108" t="s">
        <v>83</v>
      </c>
      <c r="E57" s="108"/>
      <c r="F57" s="108"/>
      <c r="G57" s="108"/>
      <c r="H57" s="108"/>
      <c r="I57" s="109"/>
      <c r="J57" s="108" t="s">
        <v>84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'3 - VRN'!J30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78</v>
      </c>
      <c r="AR57" s="112"/>
      <c r="AS57" s="118">
        <v>0</v>
      </c>
      <c r="AT57" s="119">
        <f>ROUND(SUM(AV57:AW57),2)</f>
        <v>0</v>
      </c>
      <c r="AU57" s="120">
        <f>'3 - VRN'!P79</f>
        <v>0</v>
      </c>
      <c r="AV57" s="119">
        <f>'3 - VRN'!J33</f>
        <v>0</v>
      </c>
      <c r="AW57" s="119">
        <f>'3 - VRN'!J34</f>
        <v>0</v>
      </c>
      <c r="AX57" s="119">
        <f>'3 - VRN'!J35</f>
        <v>0</v>
      </c>
      <c r="AY57" s="119">
        <f>'3 - VRN'!J36</f>
        <v>0</v>
      </c>
      <c r="AZ57" s="119">
        <f>'3 - VRN'!F33</f>
        <v>0</v>
      </c>
      <c r="BA57" s="119">
        <f>'3 - VRN'!F34</f>
        <v>0</v>
      </c>
      <c r="BB57" s="119">
        <f>'3 - VRN'!F35</f>
        <v>0</v>
      </c>
      <c r="BC57" s="119">
        <f>'3 - VRN'!F36</f>
        <v>0</v>
      </c>
      <c r="BD57" s="121">
        <f>'3 - VRN'!F37</f>
        <v>0</v>
      </c>
      <c r="BT57" s="117" t="s">
        <v>76</v>
      </c>
      <c r="BV57" s="117" t="s">
        <v>73</v>
      </c>
      <c r="BW57" s="117" t="s">
        <v>85</v>
      </c>
      <c r="BX57" s="117" t="s">
        <v>5</v>
      </c>
      <c r="CL57" s="117" t="s">
        <v>1</v>
      </c>
      <c r="CM57" s="117" t="s">
        <v>80</v>
      </c>
    </row>
    <row r="58" s="1" customFormat="1" ht="30" customHeight="1"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1"/>
    </row>
    <row r="59" s="1" customFormat="1" ht="6.96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1"/>
    </row>
  </sheetData>
  <sheetProtection sheet="1" formatColumns="0" formatRows="0" objects="1" scenarios="1" spinCount="100000" saltValue="dtKBv/ePdu+JuKxNg0uYExUP7An/ck8BHwymYxPR9V5z5DHusRr6eIZ3Kwqir0g6Np3y3awYfAwtNRGbYc8SZA==" hashValue="I5YVor/tNTbFt+x1ru3l8sfaxFegkouD7JKkp0YomljFeBprgo4zaTHwZgJBTkbQ9gpCywUH9zdXiBd80Y7AiA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1 - ZRN'!C2" display="/"/>
    <hyperlink ref="A56" location="'2 - Materiál dodávaný obj...'!C2" display="/"/>
    <hyperlink ref="A57" location="'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79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80</v>
      </c>
    </row>
    <row r="4" ht="24.96" customHeight="1">
      <c r="B4" s="18"/>
      <c r="D4" s="126" t="s">
        <v>86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Oprava výhybek č. 1 - 6 v žst. Boletice nad Labem</v>
      </c>
      <c r="F7" s="127"/>
      <c r="G7" s="127"/>
      <c r="H7" s="127"/>
      <c r="L7" s="18"/>
    </row>
    <row r="8" s="1" customFormat="1" ht="12" customHeight="1">
      <c r="B8" s="41"/>
      <c r="D8" s="127" t="s">
        <v>87</v>
      </c>
      <c r="I8" s="129"/>
      <c r="L8" s="41"/>
    </row>
    <row r="9" s="1" customFormat="1" ht="36.96" customHeight="1">
      <c r="B9" s="41"/>
      <c r="E9" s="130" t="s">
        <v>88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2. 4. 2019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31" t="s">
        <v>28</v>
      </c>
      <c r="J15" s="15" t="s">
        <v>29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30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32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28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35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28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36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37</v>
      </c>
      <c r="I30" s="129"/>
      <c r="J30" s="138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39</v>
      </c>
      <c r="I32" s="140" t="s">
        <v>38</v>
      </c>
      <c r="J32" s="139" t="s">
        <v>40</v>
      </c>
      <c r="L32" s="41"/>
    </row>
    <row r="33" s="1" customFormat="1" ht="14.4" customHeight="1">
      <c r="B33" s="41"/>
      <c r="D33" s="127" t="s">
        <v>41</v>
      </c>
      <c r="E33" s="127" t="s">
        <v>42</v>
      </c>
      <c r="F33" s="141">
        <f>ROUND((SUM(BE81:BE212)),  2)</f>
        <v>0</v>
      </c>
      <c r="I33" s="142">
        <v>0.20999999999999999</v>
      </c>
      <c r="J33" s="141">
        <f>ROUND(((SUM(BE81:BE212))*I33),  2)</f>
        <v>0</v>
      </c>
      <c r="L33" s="41"/>
    </row>
    <row r="34" s="1" customFormat="1" ht="14.4" customHeight="1">
      <c r="B34" s="41"/>
      <c r="E34" s="127" t="s">
        <v>43</v>
      </c>
      <c r="F34" s="141">
        <f>ROUND((SUM(BF81:BF212)),  2)</f>
        <v>0</v>
      </c>
      <c r="I34" s="142">
        <v>0.14999999999999999</v>
      </c>
      <c r="J34" s="141">
        <f>ROUND(((SUM(BF81:BF212))*I34),  2)</f>
        <v>0</v>
      </c>
      <c r="L34" s="41"/>
    </row>
    <row r="35" hidden="1" s="1" customFormat="1" ht="14.4" customHeight="1">
      <c r="B35" s="41"/>
      <c r="E35" s="127" t="s">
        <v>44</v>
      </c>
      <c r="F35" s="141">
        <f>ROUND((SUM(BG81:BG212)),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45</v>
      </c>
      <c r="F36" s="141">
        <f>ROUND((SUM(BH81:BH212)),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46</v>
      </c>
      <c r="F37" s="141">
        <f>ROUND((SUM(BI81:BI212)),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89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Oprava výhybek č. 1 - 6 v žst. Boletice nad Labem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87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1 - ZRN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žst. Boletice nad Labem</v>
      </c>
      <c r="G52" s="37"/>
      <c r="H52" s="37"/>
      <c r="I52" s="131" t="s">
        <v>22</v>
      </c>
      <c r="J52" s="65" t="str">
        <f>IF(J12="","",J12)</f>
        <v>2. 4. 2019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SŽDC s.o., OŘ Ústí n.L., ST Ústí n.L.</v>
      </c>
      <c r="G54" s="37"/>
      <c r="H54" s="37"/>
      <c r="I54" s="131" t="s">
        <v>32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31" t="s">
        <v>35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90</v>
      </c>
      <c r="D57" s="159"/>
      <c r="E57" s="159"/>
      <c r="F57" s="159"/>
      <c r="G57" s="159"/>
      <c r="H57" s="159"/>
      <c r="I57" s="160"/>
      <c r="J57" s="161" t="s">
        <v>91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92</v>
      </c>
      <c r="D59" s="37"/>
      <c r="E59" s="37"/>
      <c r="F59" s="37"/>
      <c r="G59" s="37"/>
      <c r="H59" s="37"/>
      <c r="I59" s="129"/>
      <c r="J59" s="96">
        <f>J81</f>
        <v>0</v>
      </c>
      <c r="K59" s="37"/>
      <c r="L59" s="41"/>
      <c r="AU59" s="15" t="s">
        <v>93</v>
      </c>
    </row>
    <row r="60" s="7" customFormat="1" ht="24.96" customHeight="1">
      <c r="B60" s="163"/>
      <c r="C60" s="164"/>
      <c r="D60" s="165" t="s">
        <v>94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8" customFormat="1" ht="19.92" customHeight="1">
      <c r="B61" s="170"/>
      <c r="C61" s="171"/>
      <c r="D61" s="172" t="s">
        <v>95</v>
      </c>
      <c r="E61" s="173"/>
      <c r="F61" s="173"/>
      <c r="G61" s="173"/>
      <c r="H61" s="173"/>
      <c r="I61" s="174"/>
      <c r="J61" s="175">
        <f>J83</f>
        <v>0</v>
      </c>
      <c r="K61" s="171"/>
      <c r="L61" s="176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3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6"/>
      <c r="J67" s="58"/>
      <c r="K67" s="58"/>
      <c r="L67" s="41"/>
    </row>
    <row r="68" s="1" customFormat="1" ht="24.96" customHeight="1">
      <c r="B68" s="36"/>
      <c r="C68" s="21" t="s">
        <v>96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7" t="str">
        <f>E7</f>
        <v>Oprava výhybek č. 1 - 6 v žst. Boletice nad Labem</v>
      </c>
      <c r="F71" s="30"/>
      <c r="G71" s="30"/>
      <c r="H71" s="30"/>
      <c r="I71" s="129"/>
      <c r="J71" s="37"/>
      <c r="K71" s="37"/>
      <c r="L71" s="41"/>
    </row>
    <row r="72" s="1" customFormat="1" ht="12" customHeight="1">
      <c r="B72" s="36"/>
      <c r="C72" s="30" t="s">
        <v>87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1 - ZRN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20</v>
      </c>
      <c r="D75" s="37"/>
      <c r="E75" s="37"/>
      <c r="F75" s="25" t="str">
        <f>F12</f>
        <v>žst. Boletice nad Labem</v>
      </c>
      <c r="G75" s="37"/>
      <c r="H75" s="37"/>
      <c r="I75" s="131" t="s">
        <v>22</v>
      </c>
      <c r="J75" s="65" t="str">
        <f>IF(J12="","",J12)</f>
        <v>2. 4. 2019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3.65" customHeight="1">
      <c r="B77" s="36"/>
      <c r="C77" s="30" t="s">
        <v>24</v>
      </c>
      <c r="D77" s="37"/>
      <c r="E77" s="37"/>
      <c r="F77" s="25" t="str">
        <f>E15</f>
        <v>SŽDC s.o., OŘ Ústí n.L., ST Ústí n.L.</v>
      </c>
      <c r="G77" s="37"/>
      <c r="H77" s="37"/>
      <c r="I77" s="131" t="s">
        <v>32</v>
      </c>
      <c r="J77" s="34" t="str">
        <f>E21</f>
        <v xml:space="preserve"> </v>
      </c>
      <c r="K77" s="37"/>
      <c r="L77" s="41"/>
    </row>
    <row r="78" s="1" customFormat="1" ht="13.65" customHeight="1">
      <c r="B78" s="36"/>
      <c r="C78" s="30" t="s">
        <v>30</v>
      </c>
      <c r="D78" s="37"/>
      <c r="E78" s="37"/>
      <c r="F78" s="25" t="str">
        <f>IF(E18="","",E18)</f>
        <v>Vyplň údaj</v>
      </c>
      <c r="G78" s="37"/>
      <c r="H78" s="37"/>
      <c r="I78" s="131" t="s">
        <v>35</v>
      </c>
      <c r="J78" s="34" t="str">
        <f>E24</f>
        <v xml:space="preserve"> 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9" customFormat="1" ht="29.28" customHeight="1">
      <c r="B80" s="177"/>
      <c r="C80" s="178" t="s">
        <v>97</v>
      </c>
      <c r="D80" s="179" t="s">
        <v>56</v>
      </c>
      <c r="E80" s="179" t="s">
        <v>52</v>
      </c>
      <c r="F80" s="179" t="s">
        <v>53</v>
      </c>
      <c r="G80" s="179" t="s">
        <v>98</v>
      </c>
      <c r="H80" s="179" t="s">
        <v>99</v>
      </c>
      <c r="I80" s="180" t="s">
        <v>100</v>
      </c>
      <c r="J80" s="179" t="s">
        <v>91</v>
      </c>
      <c r="K80" s="181" t="s">
        <v>101</v>
      </c>
      <c r="L80" s="182"/>
      <c r="M80" s="86" t="s">
        <v>1</v>
      </c>
      <c r="N80" s="87" t="s">
        <v>41</v>
      </c>
      <c r="O80" s="87" t="s">
        <v>102</v>
      </c>
      <c r="P80" s="87" t="s">
        <v>103</v>
      </c>
      <c r="Q80" s="87" t="s">
        <v>104</v>
      </c>
      <c r="R80" s="87" t="s">
        <v>105</v>
      </c>
      <c r="S80" s="87" t="s">
        <v>106</v>
      </c>
      <c r="T80" s="88" t="s">
        <v>107</v>
      </c>
    </row>
    <row r="81" s="1" customFormat="1" ht="22.8" customHeight="1">
      <c r="B81" s="36"/>
      <c r="C81" s="93" t="s">
        <v>108</v>
      </c>
      <c r="D81" s="37"/>
      <c r="E81" s="37"/>
      <c r="F81" s="37"/>
      <c r="G81" s="37"/>
      <c r="H81" s="37"/>
      <c r="I81" s="129"/>
      <c r="J81" s="183">
        <f>BK81</f>
        <v>0</v>
      </c>
      <c r="K81" s="37"/>
      <c r="L81" s="41"/>
      <c r="M81" s="89"/>
      <c r="N81" s="90"/>
      <c r="O81" s="90"/>
      <c r="P81" s="184">
        <f>P82</f>
        <v>0</v>
      </c>
      <c r="Q81" s="90"/>
      <c r="R81" s="184">
        <f>R82</f>
        <v>274.70300000000003</v>
      </c>
      <c r="S81" s="90"/>
      <c r="T81" s="185">
        <f>T82</f>
        <v>0</v>
      </c>
      <c r="AT81" s="15" t="s">
        <v>70</v>
      </c>
      <c r="AU81" s="15" t="s">
        <v>93</v>
      </c>
      <c r="BK81" s="186">
        <f>BK82</f>
        <v>0</v>
      </c>
    </row>
    <row r="82" s="10" customFormat="1" ht="25.92" customHeight="1">
      <c r="B82" s="187"/>
      <c r="C82" s="188"/>
      <c r="D82" s="189" t="s">
        <v>70</v>
      </c>
      <c r="E82" s="190" t="s">
        <v>109</v>
      </c>
      <c r="F82" s="190" t="s">
        <v>110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274.70300000000003</v>
      </c>
      <c r="S82" s="195"/>
      <c r="T82" s="197">
        <f>T83</f>
        <v>0</v>
      </c>
      <c r="AR82" s="198" t="s">
        <v>76</v>
      </c>
      <c r="AT82" s="199" t="s">
        <v>70</v>
      </c>
      <c r="AU82" s="199" t="s">
        <v>71</v>
      </c>
      <c r="AY82" s="198" t="s">
        <v>111</v>
      </c>
      <c r="BK82" s="200">
        <f>BK83</f>
        <v>0</v>
      </c>
    </row>
    <row r="83" s="10" customFormat="1" ht="22.8" customHeight="1">
      <c r="B83" s="187"/>
      <c r="C83" s="188"/>
      <c r="D83" s="189" t="s">
        <v>70</v>
      </c>
      <c r="E83" s="201" t="s">
        <v>112</v>
      </c>
      <c r="F83" s="201" t="s">
        <v>113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SUM(P84:P212)</f>
        <v>0</v>
      </c>
      <c r="Q83" s="195"/>
      <c r="R83" s="196">
        <f>SUM(R84:R212)</f>
        <v>274.70300000000003</v>
      </c>
      <c r="S83" s="195"/>
      <c r="T83" s="197">
        <f>SUM(T84:T212)</f>
        <v>0</v>
      </c>
      <c r="AR83" s="198" t="s">
        <v>76</v>
      </c>
      <c r="AT83" s="199" t="s">
        <v>70</v>
      </c>
      <c r="AU83" s="199" t="s">
        <v>76</v>
      </c>
      <c r="AY83" s="198" t="s">
        <v>111</v>
      </c>
      <c r="BK83" s="200">
        <f>SUM(BK84:BK212)</f>
        <v>0</v>
      </c>
    </row>
    <row r="84" s="1" customFormat="1" ht="22.5" customHeight="1">
      <c r="B84" s="36"/>
      <c r="C84" s="203" t="s">
        <v>76</v>
      </c>
      <c r="D84" s="203" t="s">
        <v>114</v>
      </c>
      <c r="E84" s="204" t="s">
        <v>115</v>
      </c>
      <c r="F84" s="205" t="s">
        <v>116</v>
      </c>
      <c r="G84" s="206" t="s">
        <v>117</v>
      </c>
      <c r="H84" s="207">
        <v>231</v>
      </c>
      <c r="I84" s="208"/>
      <c r="J84" s="209">
        <f>ROUND(I84*H84,2)</f>
        <v>0</v>
      </c>
      <c r="K84" s="205" t="s">
        <v>118</v>
      </c>
      <c r="L84" s="41"/>
      <c r="M84" s="210" t="s">
        <v>1</v>
      </c>
      <c r="N84" s="211" t="s">
        <v>42</v>
      </c>
      <c r="O84" s="77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5" t="s">
        <v>119</v>
      </c>
      <c r="AT84" s="15" t="s">
        <v>114</v>
      </c>
      <c r="AU84" s="15" t="s">
        <v>80</v>
      </c>
      <c r="AY84" s="15" t="s">
        <v>111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76</v>
      </c>
      <c r="BK84" s="214">
        <f>ROUND(I84*H84,2)</f>
        <v>0</v>
      </c>
      <c r="BL84" s="15" t="s">
        <v>119</v>
      </c>
      <c r="BM84" s="15" t="s">
        <v>120</v>
      </c>
    </row>
    <row r="85" s="1" customFormat="1">
      <c r="B85" s="36"/>
      <c r="C85" s="37"/>
      <c r="D85" s="215" t="s">
        <v>121</v>
      </c>
      <c r="E85" s="37"/>
      <c r="F85" s="216" t="s">
        <v>122</v>
      </c>
      <c r="G85" s="37"/>
      <c r="H85" s="37"/>
      <c r="I85" s="129"/>
      <c r="J85" s="37"/>
      <c r="K85" s="37"/>
      <c r="L85" s="41"/>
      <c r="M85" s="217"/>
      <c r="N85" s="77"/>
      <c r="O85" s="77"/>
      <c r="P85" s="77"/>
      <c r="Q85" s="77"/>
      <c r="R85" s="77"/>
      <c r="S85" s="77"/>
      <c r="T85" s="78"/>
      <c r="AT85" s="15" t="s">
        <v>121</v>
      </c>
      <c r="AU85" s="15" t="s">
        <v>80</v>
      </c>
    </row>
    <row r="86" s="11" customFormat="1">
      <c r="B86" s="218"/>
      <c r="C86" s="219"/>
      <c r="D86" s="215" t="s">
        <v>123</v>
      </c>
      <c r="E86" s="220" t="s">
        <v>1</v>
      </c>
      <c r="F86" s="221" t="s">
        <v>124</v>
      </c>
      <c r="G86" s="219"/>
      <c r="H86" s="220" t="s">
        <v>1</v>
      </c>
      <c r="I86" s="222"/>
      <c r="J86" s="219"/>
      <c r="K86" s="219"/>
      <c r="L86" s="223"/>
      <c r="M86" s="224"/>
      <c r="N86" s="225"/>
      <c r="O86" s="225"/>
      <c r="P86" s="225"/>
      <c r="Q86" s="225"/>
      <c r="R86" s="225"/>
      <c r="S86" s="225"/>
      <c r="T86" s="226"/>
      <c r="AT86" s="227" t="s">
        <v>123</v>
      </c>
      <c r="AU86" s="227" t="s">
        <v>80</v>
      </c>
      <c r="AV86" s="11" t="s">
        <v>76</v>
      </c>
      <c r="AW86" s="11" t="s">
        <v>34</v>
      </c>
      <c r="AX86" s="11" t="s">
        <v>71</v>
      </c>
      <c r="AY86" s="227" t="s">
        <v>111</v>
      </c>
    </row>
    <row r="87" s="12" customFormat="1">
      <c r="B87" s="228"/>
      <c r="C87" s="229"/>
      <c r="D87" s="215" t="s">
        <v>123</v>
      </c>
      <c r="E87" s="230" t="s">
        <v>1</v>
      </c>
      <c r="F87" s="231" t="s">
        <v>125</v>
      </c>
      <c r="G87" s="229"/>
      <c r="H87" s="232">
        <v>231</v>
      </c>
      <c r="I87" s="233"/>
      <c r="J87" s="229"/>
      <c r="K87" s="229"/>
      <c r="L87" s="234"/>
      <c r="M87" s="235"/>
      <c r="N87" s="236"/>
      <c r="O87" s="236"/>
      <c r="P87" s="236"/>
      <c r="Q87" s="236"/>
      <c r="R87" s="236"/>
      <c r="S87" s="236"/>
      <c r="T87" s="237"/>
      <c r="AT87" s="238" t="s">
        <v>123</v>
      </c>
      <c r="AU87" s="238" t="s">
        <v>80</v>
      </c>
      <c r="AV87" s="12" t="s">
        <v>80</v>
      </c>
      <c r="AW87" s="12" t="s">
        <v>34</v>
      </c>
      <c r="AX87" s="12" t="s">
        <v>76</v>
      </c>
      <c r="AY87" s="238" t="s">
        <v>111</v>
      </c>
    </row>
    <row r="88" s="1" customFormat="1" ht="22.5" customHeight="1">
      <c r="B88" s="36"/>
      <c r="C88" s="203" t="s">
        <v>80</v>
      </c>
      <c r="D88" s="203" t="s">
        <v>114</v>
      </c>
      <c r="E88" s="204" t="s">
        <v>126</v>
      </c>
      <c r="F88" s="205" t="s">
        <v>127</v>
      </c>
      <c r="G88" s="206" t="s">
        <v>117</v>
      </c>
      <c r="H88" s="207">
        <v>132</v>
      </c>
      <c r="I88" s="208"/>
      <c r="J88" s="209">
        <f>ROUND(I88*H88,2)</f>
        <v>0</v>
      </c>
      <c r="K88" s="205" t="s">
        <v>118</v>
      </c>
      <c r="L88" s="41"/>
      <c r="M88" s="210" t="s">
        <v>1</v>
      </c>
      <c r="N88" s="211" t="s">
        <v>42</v>
      </c>
      <c r="O88" s="7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5" t="s">
        <v>119</v>
      </c>
      <c r="AT88" s="15" t="s">
        <v>114</v>
      </c>
      <c r="AU88" s="15" t="s">
        <v>80</v>
      </c>
      <c r="AY88" s="15" t="s">
        <v>111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76</v>
      </c>
      <c r="BK88" s="214">
        <f>ROUND(I88*H88,2)</f>
        <v>0</v>
      </c>
      <c r="BL88" s="15" t="s">
        <v>119</v>
      </c>
      <c r="BM88" s="15" t="s">
        <v>128</v>
      </c>
    </row>
    <row r="89" s="1" customFormat="1">
      <c r="B89" s="36"/>
      <c r="C89" s="37"/>
      <c r="D89" s="215" t="s">
        <v>121</v>
      </c>
      <c r="E89" s="37"/>
      <c r="F89" s="216" t="s">
        <v>129</v>
      </c>
      <c r="G89" s="37"/>
      <c r="H89" s="37"/>
      <c r="I89" s="129"/>
      <c r="J89" s="37"/>
      <c r="K89" s="37"/>
      <c r="L89" s="41"/>
      <c r="M89" s="217"/>
      <c r="N89" s="77"/>
      <c r="O89" s="77"/>
      <c r="P89" s="77"/>
      <c r="Q89" s="77"/>
      <c r="R89" s="77"/>
      <c r="S89" s="77"/>
      <c r="T89" s="78"/>
      <c r="AT89" s="15" t="s">
        <v>121</v>
      </c>
      <c r="AU89" s="15" t="s">
        <v>80</v>
      </c>
    </row>
    <row r="90" s="11" customFormat="1">
      <c r="B90" s="218"/>
      <c r="C90" s="219"/>
      <c r="D90" s="215" t="s">
        <v>123</v>
      </c>
      <c r="E90" s="220" t="s">
        <v>1</v>
      </c>
      <c r="F90" s="221" t="s">
        <v>124</v>
      </c>
      <c r="G90" s="219"/>
      <c r="H90" s="220" t="s">
        <v>1</v>
      </c>
      <c r="I90" s="222"/>
      <c r="J90" s="219"/>
      <c r="K90" s="219"/>
      <c r="L90" s="223"/>
      <c r="M90" s="224"/>
      <c r="N90" s="225"/>
      <c r="O90" s="225"/>
      <c r="P90" s="225"/>
      <c r="Q90" s="225"/>
      <c r="R90" s="225"/>
      <c r="S90" s="225"/>
      <c r="T90" s="226"/>
      <c r="AT90" s="227" t="s">
        <v>123</v>
      </c>
      <c r="AU90" s="227" t="s">
        <v>80</v>
      </c>
      <c r="AV90" s="11" t="s">
        <v>76</v>
      </c>
      <c r="AW90" s="11" t="s">
        <v>34</v>
      </c>
      <c r="AX90" s="11" t="s">
        <v>71</v>
      </c>
      <c r="AY90" s="227" t="s">
        <v>111</v>
      </c>
    </row>
    <row r="91" s="12" customFormat="1">
      <c r="B91" s="228"/>
      <c r="C91" s="229"/>
      <c r="D91" s="215" t="s">
        <v>123</v>
      </c>
      <c r="E91" s="230" t="s">
        <v>1</v>
      </c>
      <c r="F91" s="231" t="s">
        <v>130</v>
      </c>
      <c r="G91" s="229"/>
      <c r="H91" s="232">
        <v>132</v>
      </c>
      <c r="I91" s="233"/>
      <c r="J91" s="229"/>
      <c r="K91" s="229"/>
      <c r="L91" s="234"/>
      <c r="M91" s="235"/>
      <c r="N91" s="236"/>
      <c r="O91" s="236"/>
      <c r="P91" s="236"/>
      <c r="Q91" s="236"/>
      <c r="R91" s="236"/>
      <c r="S91" s="236"/>
      <c r="T91" s="237"/>
      <c r="AT91" s="238" t="s">
        <v>123</v>
      </c>
      <c r="AU91" s="238" t="s">
        <v>80</v>
      </c>
      <c r="AV91" s="12" t="s">
        <v>80</v>
      </c>
      <c r="AW91" s="12" t="s">
        <v>34</v>
      </c>
      <c r="AX91" s="12" t="s">
        <v>76</v>
      </c>
      <c r="AY91" s="238" t="s">
        <v>111</v>
      </c>
    </row>
    <row r="92" s="1" customFormat="1" ht="22.5" customHeight="1">
      <c r="B92" s="36"/>
      <c r="C92" s="203" t="s">
        <v>83</v>
      </c>
      <c r="D92" s="203" t="s">
        <v>114</v>
      </c>
      <c r="E92" s="204" t="s">
        <v>131</v>
      </c>
      <c r="F92" s="205" t="s">
        <v>132</v>
      </c>
      <c r="G92" s="206" t="s">
        <v>117</v>
      </c>
      <c r="H92" s="207">
        <v>63</v>
      </c>
      <c r="I92" s="208"/>
      <c r="J92" s="209">
        <f>ROUND(I92*H92,2)</f>
        <v>0</v>
      </c>
      <c r="K92" s="205" t="s">
        <v>118</v>
      </c>
      <c r="L92" s="41"/>
      <c r="M92" s="210" t="s">
        <v>1</v>
      </c>
      <c r="N92" s="211" t="s">
        <v>42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5" t="s">
        <v>119</v>
      </c>
      <c r="AT92" s="15" t="s">
        <v>114</v>
      </c>
      <c r="AU92" s="15" t="s">
        <v>80</v>
      </c>
      <c r="AY92" s="15" t="s">
        <v>111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76</v>
      </c>
      <c r="BK92" s="214">
        <f>ROUND(I92*H92,2)</f>
        <v>0</v>
      </c>
      <c r="BL92" s="15" t="s">
        <v>119</v>
      </c>
      <c r="BM92" s="15" t="s">
        <v>133</v>
      </c>
    </row>
    <row r="93" s="1" customFormat="1">
      <c r="B93" s="36"/>
      <c r="C93" s="37"/>
      <c r="D93" s="215" t="s">
        <v>121</v>
      </c>
      <c r="E93" s="37"/>
      <c r="F93" s="216" t="s">
        <v>134</v>
      </c>
      <c r="G93" s="37"/>
      <c r="H93" s="37"/>
      <c r="I93" s="129"/>
      <c r="J93" s="37"/>
      <c r="K93" s="37"/>
      <c r="L93" s="41"/>
      <c r="M93" s="217"/>
      <c r="N93" s="77"/>
      <c r="O93" s="77"/>
      <c r="P93" s="77"/>
      <c r="Q93" s="77"/>
      <c r="R93" s="77"/>
      <c r="S93" s="77"/>
      <c r="T93" s="78"/>
      <c r="AT93" s="15" t="s">
        <v>121</v>
      </c>
      <c r="AU93" s="15" t="s">
        <v>80</v>
      </c>
    </row>
    <row r="94" s="11" customFormat="1">
      <c r="B94" s="218"/>
      <c r="C94" s="219"/>
      <c r="D94" s="215" t="s">
        <v>123</v>
      </c>
      <c r="E94" s="220" t="s">
        <v>1</v>
      </c>
      <c r="F94" s="221" t="s">
        <v>124</v>
      </c>
      <c r="G94" s="219"/>
      <c r="H94" s="220" t="s">
        <v>1</v>
      </c>
      <c r="I94" s="222"/>
      <c r="J94" s="219"/>
      <c r="K94" s="219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123</v>
      </c>
      <c r="AU94" s="227" t="s">
        <v>80</v>
      </c>
      <c r="AV94" s="11" t="s">
        <v>76</v>
      </c>
      <c r="AW94" s="11" t="s">
        <v>34</v>
      </c>
      <c r="AX94" s="11" t="s">
        <v>71</v>
      </c>
      <c r="AY94" s="227" t="s">
        <v>111</v>
      </c>
    </row>
    <row r="95" s="12" customFormat="1">
      <c r="B95" s="228"/>
      <c r="C95" s="229"/>
      <c r="D95" s="215" t="s">
        <v>123</v>
      </c>
      <c r="E95" s="230" t="s">
        <v>1</v>
      </c>
      <c r="F95" s="231" t="s">
        <v>135</v>
      </c>
      <c r="G95" s="229"/>
      <c r="H95" s="232">
        <v>63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AT95" s="238" t="s">
        <v>123</v>
      </c>
      <c r="AU95" s="238" t="s">
        <v>80</v>
      </c>
      <c r="AV95" s="12" t="s">
        <v>80</v>
      </c>
      <c r="AW95" s="12" t="s">
        <v>34</v>
      </c>
      <c r="AX95" s="12" t="s">
        <v>76</v>
      </c>
      <c r="AY95" s="238" t="s">
        <v>111</v>
      </c>
    </row>
    <row r="96" s="1" customFormat="1" ht="22.5" customHeight="1">
      <c r="B96" s="36"/>
      <c r="C96" s="203" t="s">
        <v>119</v>
      </c>
      <c r="D96" s="203" t="s">
        <v>114</v>
      </c>
      <c r="E96" s="204" t="s">
        <v>136</v>
      </c>
      <c r="F96" s="205" t="s">
        <v>137</v>
      </c>
      <c r="G96" s="206" t="s">
        <v>117</v>
      </c>
      <c r="H96" s="207">
        <v>56</v>
      </c>
      <c r="I96" s="208"/>
      <c r="J96" s="209">
        <f>ROUND(I96*H96,2)</f>
        <v>0</v>
      </c>
      <c r="K96" s="205" t="s">
        <v>118</v>
      </c>
      <c r="L96" s="41"/>
      <c r="M96" s="210" t="s">
        <v>1</v>
      </c>
      <c r="N96" s="211" t="s">
        <v>42</v>
      </c>
      <c r="O96" s="77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5" t="s">
        <v>119</v>
      </c>
      <c r="AT96" s="15" t="s">
        <v>114</v>
      </c>
      <c r="AU96" s="15" t="s">
        <v>80</v>
      </c>
      <c r="AY96" s="15" t="s">
        <v>111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76</v>
      </c>
      <c r="BK96" s="214">
        <f>ROUND(I96*H96,2)</f>
        <v>0</v>
      </c>
      <c r="BL96" s="15" t="s">
        <v>119</v>
      </c>
      <c r="BM96" s="15" t="s">
        <v>138</v>
      </c>
    </row>
    <row r="97" s="1" customFormat="1">
      <c r="B97" s="36"/>
      <c r="C97" s="37"/>
      <c r="D97" s="215" t="s">
        <v>121</v>
      </c>
      <c r="E97" s="37"/>
      <c r="F97" s="216" t="s">
        <v>139</v>
      </c>
      <c r="G97" s="37"/>
      <c r="H97" s="37"/>
      <c r="I97" s="129"/>
      <c r="J97" s="37"/>
      <c r="K97" s="37"/>
      <c r="L97" s="41"/>
      <c r="M97" s="217"/>
      <c r="N97" s="77"/>
      <c r="O97" s="77"/>
      <c r="P97" s="77"/>
      <c r="Q97" s="77"/>
      <c r="R97" s="77"/>
      <c r="S97" s="77"/>
      <c r="T97" s="78"/>
      <c r="AT97" s="15" t="s">
        <v>121</v>
      </c>
      <c r="AU97" s="15" t="s">
        <v>80</v>
      </c>
    </row>
    <row r="98" s="12" customFormat="1">
      <c r="B98" s="228"/>
      <c r="C98" s="229"/>
      <c r="D98" s="215" t="s">
        <v>123</v>
      </c>
      <c r="E98" s="230" t="s">
        <v>1</v>
      </c>
      <c r="F98" s="231" t="s">
        <v>140</v>
      </c>
      <c r="G98" s="229"/>
      <c r="H98" s="232">
        <v>10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AT98" s="238" t="s">
        <v>123</v>
      </c>
      <c r="AU98" s="238" t="s">
        <v>80</v>
      </c>
      <c r="AV98" s="12" t="s">
        <v>80</v>
      </c>
      <c r="AW98" s="12" t="s">
        <v>34</v>
      </c>
      <c r="AX98" s="12" t="s">
        <v>71</v>
      </c>
      <c r="AY98" s="238" t="s">
        <v>111</v>
      </c>
    </row>
    <row r="99" s="12" customFormat="1">
      <c r="B99" s="228"/>
      <c r="C99" s="229"/>
      <c r="D99" s="215" t="s">
        <v>123</v>
      </c>
      <c r="E99" s="230" t="s">
        <v>1</v>
      </c>
      <c r="F99" s="231" t="s">
        <v>141</v>
      </c>
      <c r="G99" s="229"/>
      <c r="H99" s="232">
        <v>2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AT99" s="238" t="s">
        <v>123</v>
      </c>
      <c r="AU99" s="238" t="s">
        <v>80</v>
      </c>
      <c r="AV99" s="12" t="s">
        <v>80</v>
      </c>
      <c r="AW99" s="12" t="s">
        <v>34</v>
      </c>
      <c r="AX99" s="12" t="s">
        <v>71</v>
      </c>
      <c r="AY99" s="238" t="s">
        <v>111</v>
      </c>
    </row>
    <row r="100" s="12" customFormat="1">
      <c r="B100" s="228"/>
      <c r="C100" s="229"/>
      <c r="D100" s="215" t="s">
        <v>123</v>
      </c>
      <c r="E100" s="230" t="s">
        <v>1</v>
      </c>
      <c r="F100" s="231" t="s">
        <v>142</v>
      </c>
      <c r="G100" s="229"/>
      <c r="H100" s="232">
        <v>12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AT100" s="238" t="s">
        <v>123</v>
      </c>
      <c r="AU100" s="238" t="s">
        <v>80</v>
      </c>
      <c r="AV100" s="12" t="s">
        <v>80</v>
      </c>
      <c r="AW100" s="12" t="s">
        <v>34</v>
      </c>
      <c r="AX100" s="12" t="s">
        <v>71</v>
      </c>
      <c r="AY100" s="238" t="s">
        <v>111</v>
      </c>
    </row>
    <row r="101" s="12" customFormat="1">
      <c r="B101" s="228"/>
      <c r="C101" s="229"/>
      <c r="D101" s="215" t="s">
        <v>123</v>
      </c>
      <c r="E101" s="230" t="s">
        <v>1</v>
      </c>
      <c r="F101" s="231" t="s">
        <v>143</v>
      </c>
      <c r="G101" s="229"/>
      <c r="H101" s="232">
        <v>10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AT101" s="238" t="s">
        <v>123</v>
      </c>
      <c r="AU101" s="238" t="s">
        <v>80</v>
      </c>
      <c r="AV101" s="12" t="s">
        <v>80</v>
      </c>
      <c r="AW101" s="12" t="s">
        <v>34</v>
      </c>
      <c r="AX101" s="12" t="s">
        <v>71</v>
      </c>
      <c r="AY101" s="238" t="s">
        <v>111</v>
      </c>
    </row>
    <row r="102" s="12" customFormat="1">
      <c r="B102" s="228"/>
      <c r="C102" s="229"/>
      <c r="D102" s="215" t="s">
        <v>123</v>
      </c>
      <c r="E102" s="230" t="s">
        <v>1</v>
      </c>
      <c r="F102" s="231" t="s">
        <v>144</v>
      </c>
      <c r="G102" s="229"/>
      <c r="H102" s="232">
        <v>22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123</v>
      </c>
      <c r="AU102" s="238" t="s">
        <v>80</v>
      </c>
      <c r="AV102" s="12" t="s">
        <v>80</v>
      </c>
      <c r="AW102" s="12" t="s">
        <v>34</v>
      </c>
      <c r="AX102" s="12" t="s">
        <v>71</v>
      </c>
      <c r="AY102" s="238" t="s">
        <v>111</v>
      </c>
    </row>
    <row r="103" s="13" customFormat="1">
      <c r="B103" s="239"/>
      <c r="C103" s="240"/>
      <c r="D103" s="215" t="s">
        <v>123</v>
      </c>
      <c r="E103" s="241" t="s">
        <v>1</v>
      </c>
      <c r="F103" s="242" t="s">
        <v>145</v>
      </c>
      <c r="G103" s="240"/>
      <c r="H103" s="243">
        <v>56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AT103" s="249" t="s">
        <v>123</v>
      </c>
      <c r="AU103" s="249" t="s">
        <v>80</v>
      </c>
      <c r="AV103" s="13" t="s">
        <v>119</v>
      </c>
      <c r="AW103" s="13" t="s">
        <v>34</v>
      </c>
      <c r="AX103" s="13" t="s">
        <v>76</v>
      </c>
      <c r="AY103" s="249" t="s">
        <v>111</v>
      </c>
    </row>
    <row r="104" s="1" customFormat="1" ht="22.5" customHeight="1">
      <c r="B104" s="36"/>
      <c r="C104" s="203" t="s">
        <v>112</v>
      </c>
      <c r="D104" s="203" t="s">
        <v>114</v>
      </c>
      <c r="E104" s="204" t="s">
        <v>146</v>
      </c>
      <c r="F104" s="205" t="s">
        <v>147</v>
      </c>
      <c r="G104" s="206" t="s">
        <v>117</v>
      </c>
      <c r="H104" s="207">
        <v>10</v>
      </c>
      <c r="I104" s="208"/>
      <c r="J104" s="209">
        <f>ROUND(I104*H104,2)</f>
        <v>0</v>
      </c>
      <c r="K104" s="205" t="s">
        <v>118</v>
      </c>
      <c r="L104" s="41"/>
      <c r="M104" s="210" t="s">
        <v>1</v>
      </c>
      <c r="N104" s="211" t="s">
        <v>42</v>
      </c>
      <c r="O104" s="77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15" t="s">
        <v>119</v>
      </c>
      <c r="AT104" s="15" t="s">
        <v>114</v>
      </c>
      <c r="AU104" s="15" t="s">
        <v>80</v>
      </c>
      <c r="AY104" s="15" t="s">
        <v>111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76</v>
      </c>
      <c r="BK104" s="214">
        <f>ROUND(I104*H104,2)</f>
        <v>0</v>
      </c>
      <c r="BL104" s="15" t="s">
        <v>119</v>
      </c>
      <c r="BM104" s="15" t="s">
        <v>148</v>
      </c>
    </row>
    <row r="105" s="1" customFormat="1">
      <c r="B105" s="36"/>
      <c r="C105" s="37"/>
      <c r="D105" s="215" t="s">
        <v>121</v>
      </c>
      <c r="E105" s="37"/>
      <c r="F105" s="216" t="s">
        <v>149</v>
      </c>
      <c r="G105" s="37"/>
      <c r="H105" s="37"/>
      <c r="I105" s="129"/>
      <c r="J105" s="37"/>
      <c r="K105" s="37"/>
      <c r="L105" s="41"/>
      <c r="M105" s="217"/>
      <c r="N105" s="77"/>
      <c r="O105" s="77"/>
      <c r="P105" s="77"/>
      <c r="Q105" s="77"/>
      <c r="R105" s="77"/>
      <c r="S105" s="77"/>
      <c r="T105" s="78"/>
      <c r="AT105" s="15" t="s">
        <v>121</v>
      </c>
      <c r="AU105" s="15" t="s">
        <v>80</v>
      </c>
    </row>
    <row r="106" s="1" customFormat="1" ht="22.5" customHeight="1">
      <c r="B106" s="36"/>
      <c r="C106" s="203" t="s">
        <v>150</v>
      </c>
      <c r="D106" s="203" t="s">
        <v>114</v>
      </c>
      <c r="E106" s="204" t="s">
        <v>151</v>
      </c>
      <c r="F106" s="205" t="s">
        <v>152</v>
      </c>
      <c r="G106" s="206" t="s">
        <v>153</v>
      </c>
      <c r="H106" s="207">
        <v>28</v>
      </c>
      <c r="I106" s="208"/>
      <c r="J106" s="209">
        <f>ROUND(I106*H106,2)</f>
        <v>0</v>
      </c>
      <c r="K106" s="205" t="s">
        <v>118</v>
      </c>
      <c r="L106" s="41"/>
      <c r="M106" s="210" t="s">
        <v>1</v>
      </c>
      <c r="N106" s="211" t="s">
        <v>42</v>
      </c>
      <c r="O106" s="77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5" t="s">
        <v>119</v>
      </c>
      <c r="AT106" s="15" t="s">
        <v>114</v>
      </c>
      <c r="AU106" s="15" t="s">
        <v>80</v>
      </c>
      <c r="AY106" s="15" t="s">
        <v>111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5" t="s">
        <v>76</v>
      </c>
      <c r="BK106" s="214">
        <f>ROUND(I106*H106,2)</f>
        <v>0</v>
      </c>
      <c r="BL106" s="15" t="s">
        <v>119</v>
      </c>
      <c r="BM106" s="15" t="s">
        <v>154</v>
      </c>
    </row>
    <row r="107" s="1" customFormat="1">
      <c r="B107" s="36"/>
      <c r="C107" s="37"/>
      <c r="D107" s="215" t="s">
        <v>121</v>
      </c>
      <c r="E107" s="37"/>
      <c r="F107" s="216" t="s">
        <v>155</v>
      </c>
      <c r="G107" s="37"/>
      <c r="H107" s="37"/>
      <c r="I107" s="129"/>
      <c r="J107" s="37"/>
      <c r="K107" s="37"/>
      <c r="L107" s="41"/>
      <c r="M107" s="217"/>
      <c r="N107" s="77"/>
      <c r="O107" s="77"/>
      <c r="P107" s="77"/>
      <c r="Q107" s="77"/>
      <c r="R107" s="77"/>
      <c r="S107" s="77"/>
      <c r="T107" s="78"/>
      <c r="AT107" s="15" t="s">
        <v>121</v>
      </c>
      <c r="AU107" s="15" t="s">
        <v>80</v>
      </c>
    </row>
    <row r="108" s="1" customFormat="1" ht="22.5" customHeight="1">
      <c r="B108" s="36"/>
      <c r="C108" s="203" t="s">
        <v>156</v>
      </c>
      <c r="D108" s="203" t="s">
        <v>114</v>
      </c>
      <c r="E108" s="204" t="s">
        <v>157</v>
      </c>
      <c r="F108" s="205" t="s">
        <v>158</v>
      </c>
      <c r="G108" s="206" t="s">
        <v>159</v>
      </c>
      <c r="H108" s="207">
        <v>56</v>
      </c>
      <c r="I108" s="208"/>
      <c r="J108" s="209">
        <f>ROUND(I108*H108,2)</f>
        <v>0</v>
      </c>
      <c r="K108" s="205" t="s">
        <v>118</v>
      </c>
      <c r="L108" s="41"/>
      <c r="M108" s="210" t="s">
        <v>1</v>
      </c>
      <c r="N108" s="211" t="s">
        <v>42</v>
      </c>
      <c r="O108" s="77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5" t="s">
        <v>119</v>
      </c>
      <c r="AT108" s="15" t="s">
        <v>114</v>
      </c>
      <c r="AU108" s="15" t="s">
        <v>80</v>
      </c>
      <c r="AY108" s="15" t="s">
        <v>111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5" t="s">
        <v>76</v>
      </c>
      <c r="BK108" s="214">
        <f>ROUND(I108*H108,2)</f>
        <v>0</v>
      </c>
      <c r="BL108" s="15" t="s">
        <v>119</v>
      </c>
      <c r="BM108" s="15" t="s">
        <v>160</v>
      </c>
    </row>
    <row r="109" s="1" customFormat="1">
      <c r="B109" s="36"/>
      <c r="C109" s="37"/>
      <c r="D109" s="215" t="s">
        <v>121</v>
      </c>
      <c r="E109" s="37"/>
      <c r="F109" s="216" t="s">
        <v>161</v>
      </c>
      <c r="G109" s="37"/>
      <c r="H109" s="37"/>
      <c r="I109" s="129"/>
      <c r="J109" s="37"/>
      <c r="K109" s="37"/>
      <c r="L109" s="41"/>
      <c r="M109" s="217"/>
      <c r="N109" s="77"/>
      <c r="O109" s="77"/>
      <c r="P109" s="77"/>
      <c r="Q109" s="77"/>
      <c r="R109" s="77"/>
      <c r="S109" s="77"/>
      <c r="T109" s="78"/>
      <c r="AT109" s="15" t="s">
        <v>121</v>
      </c>
      <c r="AU109" s="15" t="s">
        <v>80</v>
      </c>
    </row>
    <row r="110" s="1" customFormat="1" ht="22.5" customHeight="1">
      <c r="B110" s="36"/>
      <c r="C110" s="203" t="s">
        <v>162</v>
      </c>
      <c r="D110" s="203" t="s">
        <v>114</v>
      </c>
      <c r="E110" s="204" t="s">
        <v>163</v>
      </c>
      <c r="F110" s="205" t="s">
        <v>164</v>
      </c>
      <c r="G110" s="206" t="s">
        <v>159</v>
      </c>
      <c r="H110" s="207">
        <v>7.5</v>
      </c>
      <c r="I110" s="208"/>
      <c r="J110" s="209">
        <f>ROUND(I110*H110,2)</f>
        <v>0</v>
      </c>
      <c r="K110" s="205" t="s">
        <v>118</v>
      </c>
      <c r="L110" s="41"/>
      <c r="M110" s="210" t="s">
        <v>1</v>
      </c>
      <c r="N110" s="211" t="s">
        <v>42</v>
      </c>
      <c r="O110" s="77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15" t="s">
        <v>119</v>
      </c>
      <c r="AT110" s="15" t="s">
        <v>114</v>
      </c>
      <c r="AU110" s="15" t="s">
        <v>80</v>
      </c>
      <c r="AY110" s="15" t="s">
        <v>111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5" t="s">
        <v>76</v>
      </c>
      <c r="BK110" s="214">
        <f>ROUND(I110*H110,2)</f>
        <v>0</v>
      </c>
      <c r="BL110" s="15" t="s">
        <v>119</v>
      </c>
      <c r="BM110" s="15" t="s">
        <v>165</v>
      </c>
    </row>
    <row r="111" s="1" customFormat="1">
      <c r="B111" s="36"/>
      <c r="C111" s="37"/>
      <c r="D111" s="215" t="s">
        <v>121</v>
      </c>
      <c r="E111" s="37"/>
      <c r="F111" s="216" t="s">
        <v>166</v>
      </c>
      <c r="G111" s="37"/>
      <c r="H111" s="37"/>
      <c r="I111" s="129"/>
      <c r="J111" s="37"/>
      <c r="K111" s="37"/>
      <c r="L111" s="41"/>
      <c r="M111" s="217"/>
      <c r="N111" s="77"/>
      <c r="O111" s="77"/>
      <c r="P111" s="77"/>
      <c r="Q111" s="77"/>
      <c r="R111" s="77"/>
      <c r="S111" s="77"/>
      <c r="T111" s="78"/>
      <c r="AT111" s="15" t="s">
        <v>121</v>
      </c>
      <c r="AU111" s="15" t="s">
        <v>80</v>
      </c>
    </row>
    <row r="112" s="1" customFormat="1" ht="22.5" customHeight="1">
      <c r="B112" s="36"/>
      <c r="C112" s="203" t="s">
        <v>167</v>
      </c>
      <c r="D112" s="203" t="s">
        <v>114</v>
      </c>
      <c r="E112" s="204" t="s">
        <v>168</v>
      </c>
      <c r="F112" s="205" t="s">
        <v>169</v>
      </c>
      <c r="G112" s="206" t="s">
        <v>170</v>
      </c>
      <c r="H112" s="207">
        <v>600</v>
      </c>
      <c r="I112" s="208"/>
      <c r="J112" s="209">
        <f>ROUND(I112*H112,2)</f>
        <v>0</v>
      </c>
      <c r="K112" s="205" t="s">
        <v>118</v>
      </c>
      <c r="L112" s="41"/>
      <c r="M112" s="210" t="s">
        <v>1</v>
      </c>
      <c r="N112" s="211" t="s">
        <v>42</v>
      </c>
      <c r="O112" s="77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15" t="s">
        <v>119</v>
      </c>
      <c r="AT112" s="15" t="s">
        <v>114</v>
      </c>
      <c r="AU112" s="15" t="s">
        <v>80</v>
      </c>
      <c r="AY112" s="15" t="s">
        <v>111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5" t="s">
        <v>76</v>
      </c>
      <c r="BK112" s="214">
        <f>ROUND(I112*H112,2)</f>
        <v>0</v>
      </c>
      <c r="BL112" s="15" t="s">
        <v>119</v>
      </c>
      <c r="BM112" s="15" t="s">
        <v>171</v>
      </c>
    </row>
    <row r="113" s="1" customFormat="1">
      <c r="B113" s="36"/>
      <c r="C113" s="37"/>
      <c r="D113" s="215" t="s">
        <v>121</v>
      </c>
      <c r="E113" s="37"/>
      <c r="F113" s="216" t="s">
        <v>172</v>
      </c>
      <c r="G113" s="37"/>
      <c r="H113" s="37"/>
      <c r="I113" s="129"/>
      <c r="J113" s="37"/>
      <c r="K113" s="37"/>
      <c r="L113" s="41"/>
      <c r="M113" s="217"/>
      <c r="N113" s="77"/>
      <c r="O113" s="77"/>
      <c r="P113" s="77"/>
      <c r="Q113" s="77"/>
      <c r="R113" s="77"/>
      <c r="S113" s="77"/>
      <c r="T113" s="78"/>
      <c r="AT113" s="15" t="s">
        <v>121</v>
      </c>
      <c r="AU113" s="15" t="s">
        <v>80</v>
      </c>
    </row>
    <row r="114" s="1" customFormat="1" ht="22.5" customHeight="1">
      <c r="B114" s="36"/>
      <c r="C114" s="250" t="s">
        <v>173</v>
      </c>
      <c r="D114" s="250" t="s">
        <v>174</v>
      </c>
      <c r="E114" s="251" t="s">
        <v>175</v>
      </c>
      <c r="F114" s="252" t="s">
        <v>176</v>
      </c>
      <c r="G114" s="253" t="s">
        <v>117</v>
      </c>
      <c r="H114" s="254">
        <v>2600</v>
      </c>
      <c r="I114" s="255"/>
      <c r="J114" s="256">
        <f>ROUND(I114*H114,2)</f>
        <v>0</v>
      </c>
      <c r="K114" s="252" t="s">
        <v>118</v>
      </c>
      <c r="L114" s="257"/>
      <c r="M114" s="258" t="s">
        <v>1</v>
      </c>
      <c r="N114" s="259" t="s">
        <v>42</v>
      </c>
      <c r="O114" s="77"/>
      <c r="P114" s="212">
        <f>O114*H114</f>
        <v>0</v>
      </c>
      <c r="Q114" s="212">
        <v>0.00123</v>
      </c>
      <c r="R114" s="212">
        <f>Q114*H114</f>
        <v>3.198</v>
      </c>
      <c r="S114" s="212">
        <v>0</v>
      </c>
      <c r="T114" s="213">
        <f>S114*H114</f>
        <v>0</v>
      </c>
      <c r="AR114" s="15" t="s">
        <v>162</v>
      </c>
      <c r="AT114" s="15" t="s">
        <v>174</v>
      </c>
      <c r="AU114" s="15" t="s">
        <v>80</v>
      </c>
      <c r="AY114" s="15" t="s">
        <v>111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5" t="s">
        <v>76</v>
      </c>
      <c r="BK114" s="214">
        <f>ROUND(I114*H114,2)</f>
        <v>0</v>
      </c>
      <c r="BL114" s="15" t="s">
        <v>119</v>
      </c>
      <c r="BM114" s="15" t="s">
        <v>177</v>
      </c>
    </row>
    <row r="115" s="1" customFormat="1">
      <c r="B115" s="36"/>
      <c r="C115" s="37"/>
      <c r="D115" s="215" t="s">
        <v>121</v>
      </c>
      <c r="E115" s="37"/>
      <c r="F115" s="216" t="s">
        <v>176</v>
      </c>
      <c r="G115" s="37"/>
      <c r="H115" s="37"/>
      <c r="I115" s="129"/>
      <c r="J115" s="37"/>
      <c r="K115" s="37"/>
      <c r="L115" s="41"/>
      <c r="M115" s="217"/>
      <c r="N115" s="77"/>
      <c r="O115" s="77"/>
      <c r="P115" s="77"/>
      <c r="Q115" s="77"/>
      <c r="R115" s="77"/>
      <c r="S115" s="77"/>
      <c r="T115" s="78"/>
      <c r="AT115" s="15" t="s">
        <v>121</v>
      </c>
      <c r="AU115" s="15" t="s">
        <v>80</v>
      </c>
    </row>
    <row r="116" s="1" customFormat="1" ht="22.5" customHeight="1">
      <c r="B116" s="36"/>
      <c r="C116" s="250" t="s">
        <v>178</v>
      </c>
      <c r="D116" s="250" t="s">
        <v>174</v>
      </c>
      <c r="E116" s="251" t="s">
        <v>179</v>
      </c>
      <c r="F116" s="252" t="s">
        <v>180</v>
      </c>
      <c r="G116" s="253" t="s">
        <v>117</v>
      </c>
      <c r="H116" s="254">
        <v>400</v>
      </c>
      <c r="I116" s="255"/>
      <c r="J116" s="256">
        <f>ROUND(I116*H116,2)</f>
        <v>0</v>
      </c>
      <c r="K116" s="252" t="s">
        <v>118</v>
      </c>
      <c r="L116" s="257"/>
      <c r="M116" s="258" t="s">
        <v>1</v>
      </c>
      <c r="N116" s="259" t="s">
        <v>42</v>
      </c>
      <c r="O116" s="77"/>
      <c r="P116" s="212">
        <f>O116*H116</f>
        <v>0</v>
      </c>
      <c r="Q116" s="212">
        <v>0.00032000000000000003</v>
      </c>
      <c r="R116" s="212">
        <f>Q116*H116</f>
        <v>0.128</v>
      </c>
      <c r="S116" s="212">
        <v>0</v>
      </c>
      <c r="T116" s="213">
        <f>S116*H116</f>
        <v>0</v>
      </c>
      <c r="AR116" s="15" t="s">
        <v>162</v>
      </c>
      <c r="AT116" s="15" t="s">
        <v>174</v>
      </c>
      <c r="AU116" s="15" t="s">
        <v>80</v>
      </c>
      <c r="AY116" s="15" t="s">
        <v>111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5" t="s">
        <v>76</v>
      </c>
      <c r="BK116" s="214">
        <f>ROUND(I116*H116,2)</f>
        <v>0</v>
      </c>
      <c r="BL116" s="15" t="s">
        <v>119</v>
      </c>
      <c r="BM116" s="15" t="s">
        <v>181</v>
      </c>
    </row>
    <row r="117" s="1" customFormat="1">
      <c r="B117" s="36"/>
      <c r="C117" s="37"/>
      <c r="D117" s="215" t="s">
        <v>121</v>
      </c>
      <c r="E117" s="37"/>
      <c r="F117" s="216" t="s">
        <v>180</v>
      </c>
      <c r="G117" s="37"/>
      <c r="H117" s="37"/>
      <c r="I117" s="129"/>
      <c r="J117" s="37"/>
      <c r="K117" s="37"/>
      <c r="L117" s="41"/>
      <c r="M117" s="217"/>
      <c r="N117" s="77"/>
      <c r="O117" s="77"/>
      <c r="P117" s="77"/>
      <c r="Q117" s="77"/>
      <c r="R117" s="77"/>
      <c r="S117" s="77"/>
      <c r="T117" s="78"/>
      <c r="AT117" s="15" t="s">
        <v>121</v>
      </c>
      <c r="AU117" s="15" t="s">
        <v>80</v>
      </c>
    </row>
    <row r="118" s="1" customFormat="1" ht="22.5" customHeight="1">
      <c r="B118" s="36"/>
      <c r="C118" s="250" t="s">
        <v>182</v>
      </c>
      <c r="D118" s="250" t="s">
        <v>174</v>
      </c>
      <c r="E118" s="251" t="s">
        <v>183</v>
      </c>
      <c r="F118" s="252" t="s">
        <v>184</v>
      </c>
      <c r="G118" s="253" t="s">
        <v>117</v>
      </c>
      <c r="H118" s="254">
        <v>400</v>
      </c>
      <c r="I118" s="255"/>
      <c r="J118" s="256">
        <f>ROUND(I118*H118,2)</f>
        <v>0</v>
      </c>
      <c r="K118" s="252" t="s">
        <v>118</v>
      </c>
      <c r="L118" s="257"/>
      <c r="M118" s="258" t="s">
        <v>1</v>
      </c>
      <c r="N118" s="259" t="s">
        <v>42</v>
      </c>
      <c r="O118" s="77"/>
      <c r="P118" s="212">
        <f>O118*H118</f>
        <v>0</v>
      </c>
      <c r="Q118" s="212">
        <v>0.00014999999999999999</v>
      </c>
      <c r="R118" s="212">
        <f>Q118*H118</f>
        <v>0.059999999999999998</v>
      </c>
      <c r="S118" s="212">
        <v>0</v>
      </c>
      <c r="T118" s="213">
        <f>S118*H118</f>
        <v>0</v>
      </c>
      <c r="AR118" s="15" t="s">
        <v>162</v>
      </c>
      <c r="AT118" s="15" t="s">
        <v>174</v>
      </c>
      <c r="AU118" s="15" t="s">
        <v>80</v>
      </c>
      <c r="AY118" s="15" t="s">
        <v>111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5" t="s">
        <v>76</v>
      </c>
      <c r="BK118" s="214">
        <f>ROUND(I118*H118,2)</f>
        <v>0</v>
      </c>
      <c r="BL118" s="15" t="s">
        <v>119</v>
      </c>
      <c r="BM118" s="15" t="s">
        <v>185</v>
      </c>
    </row>
    <row r="119" s="1" customFormat="1">
      <c r="B119" s="36"/>
      <c r="C119" s="37"/>
      <c r="D119" s="215" t="s">
        <v>121</v>
      </c>
      <c r="E119" s="37"/>
      <c r="F119" s="216" t="s">
        <v>184</v>
      </c>
      <c r="G119" s="37"/>
      <c r="H119" s="37"/>
      <c r="I119" s="129"/>
      <c r="J119" s="37"/>
      <c r="K119" s="37"/>
      <c r="L119" s="41"/>
      <c r="M119" s="217"/>
      <c r="N119" s="77"/>
      <c r="O119" s="77"/>
      <c r="P119" s="77"/>
      <c r="Q119" s="77"/>
      <c r="R119" s="77"/>
      <c r="S119" s="77"/>
      <c r="T119" s="78"/>
      <c r="AT119" s="15" t="s">
        <v>121</v>
      </c>
      <c r="AU119" s="15" t="s">
        <v>80</v>
      </c>
    </row>
    <row r="120" s="1" customFormat="1" ht="22.5" customHeight="1">
      <c r="B120" s="36"/>
      <c r="C120" s="250" t="s">
        <v>186</v>
      </c>
      <c r="D120" s="250" t="s">
        <v>174</v>
      </c>
      <c r="E120" s="251" t="s">
        <v>187</v>
      </c>
      <c r="F120" s="252" t="s">
        <v>188</v>
      </c>
      <c r="G120" s="253" t="s">
        <v>117</v>
      </c>
      <c r="H120" s="254">
        <v>7000</v>
      </c>
      <c r="I120" s="255"/>
      <c r="J120" s="256">
        <f>ROUND(I120*H120,2)</f>
        <v>0</v>
      </c>
      <c r="K120" s="252" t="s">
        <v>118</v>
      </c>
      <c r="L120" s="257"/>
      <c r="M120" s="258" t="s">
        <v>1</v>
      </c>
      <c r="N120" s="259" t="s">
        <v>42</v>
      </c>
      <c r="O120" s="77"/>
      <c r="P120" s="212">
        <f>O120*H120</f>
        <v>0</v>
      </c>
      <c r="Q120" s="212">
        <v>9.0000000000000006E-05</v>
      </c>
      <c r="R120" s="212">
        <f>Q120*H120</f>
        <v>0.63</v>
      </c>
      <c r="S120" s="212">
        <v>0</v>
      </c>
      <c r="T120" s="213">
        <f>S120*H120</f>
        <v>0</v>
      </c>
      <c r="AR120" s="15" t="s">
        <v>162</v>
      </c>
      <c r="AT120" s="15" t="s">
        <v>174</v>
      </c>
      <c r="AU120" s="15" t="s">
        <v>80</v>
      </c>
      <c r="AY120" s="15" t="s">
        <v>111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5" t="s">
        <v>76</v>
      </c>
      <c r="BK120" s="214">
        <f>ROUND(I120*H120,2)</f>
        <v>0</v>
      </c>
      <c r="BL120" s="15" t="s">
        <v>119</v>
      </c>
      <c r="BM120" s="15" t="s">
        <v>189</v>
      </c>
    </row>
    <row r="121" s="1" customFormat="1">
      <c r="B121" s="36"/>
      <c r="C121" s="37"/>
      <c r="D121" s="215" t="s">
        <v>121</v>
      </c>
      <c r="E121" s="37"/>
      <c r="F121" s="216" t="s">
        <v>188</v>
      </c>
      <c r="G121" s="37"/>
      <c r="H121" s="37"/>
      <c r="I121" s="129"/>
      <c r="J121" s="37"/>
      <c r="K121" s="37"/>
      <c r="L121" s="41"/>
      <c r="M121" s="217"/>
      <c r="N121" s="77"/>
      <c r="O121" s="77"/>
      <c r="P121" s="77"/>
      <c r="Q121" s="77"/>
      <c r="R121" s="77"/>
      <c r="S121" s="77"/>
      <c r="T121" s="78"/>
      <c r="AT121" s="15" t="s">
        <v>121</v>
      </c>
      <c r="AU121" s="15" t="s">
        <v>80</v>
      </c>
    </row>
    <row r="122" s="1" customFormat="1" ht="22.5" customHeight="1">
      <c r="B122" s="36"/>
      <c r="C122" s="250" t="s">
        <v>190</v>
      </c>
      <c r="D122" s="250" t="s">
        <v>174</v>
      </c>
      <c r="E122" s="251" t="s">
        <v>191</v>
      </c>
      <c r="F122" s="252" t="s">
        <v>192</v>
      </c>
      <c r="G122" s="253" t="s">
        <v>117</v>
      </c>
      <c r="H122" s="254">
        <v>5000</v>
      </c>
      <c r="I122" s="255"/>
      <c r="J122" s="256">
        <f>ROUND(I122*H122,2)</f>
        <v>0</v>
      </c>
      <c r="K122" s="252" t="s">
        <v>118</v>
      </c>
      <c r="L122" s="257"/>
      <c r="M122" s="258" t="s">
        <v>1</v>
      </c>
      <c r="N122" s="259" t="s">
        <v>42</v>
      </c>
      <c r="O122" s="77"/>
      <c r="P122" s="212">
        <f>O122*H122</f>
        <v>0</v>
      </c>
      <c r="Q122" s="212">
        <v>0.00051999999999999995</v>
      </c>
      <c r="R122" s="212">
        <f>Q122*H122</f>
        <v>2.5999999999999996</v>
      </c>
      <c r="S122" s="212">
        <v>0</v>
      </c>
      <c r="T122" s="213">
        <f>S122*H122</f>
        <v>0</v>
      </c>
      <c r="AR122" s="15" t="s">
        <v>162</v>
      </c>
      <c r="AT122" s="15" t="s">
        <v>174</v>
      </c>
      <c r="AU122" s="15" t="s">
        <v>80</v>
      </c>
      <c r="AY122" s="15" t="s">
        <v>111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5" t="s">
        <v>76</v>
      </c>
      <c r="BK122" s="214">
        <f>ROUND(I122*H122,2)</f>
        <v>0</v>
      </c>
      <c r="BL122" s="15" t="s">
        <v>119</v>
      </c>
      <c r="BM122" s="15" t="s">
        <v>193</v>
      </c>
    </row>
    <row r="123" s="1" customFormat="1">
      <c r="B123" s="36"/>
      <c r="C123" s="37"/>
      <c r="D123" s="215" t="s">
        <v>121</v>
      </c>
      <c r="E123" s="37"/>
      <c r="F123" s="216" t="s">
        <v>192</v>
      </c>
      <c r="G123" s="37"/>
      <c r="H123" s="37"/>
      <c r="I123" s="129"/>
      <c r="J123" s="37"/>
      <c r="K123" s="37"/>
      <c r="L123" s="41"/>
      <c r="M123" s="217"/>
      <c r="N123" s="77"/>
      <c r="O123" s="77"/>
      <c r="P123" s="77"/>
      <c r="Q123" s="77"/>
      <c r="R123" s="77"/>
      <c r="S123" s="77"/>
      <c r="T123" s="78"/>
      <c r="AT123" s="15" t="s">
        <v>121</v>
      </c>
      <c r="AU123" s="15" t="s">
        <v>80</v>
      </c>
    </row>
    <row r="124" s="1" customFormat="1" ht="22.5" customHeight="1">
      <c r="B124" s="36"/>
      <c r="C124" s="250" t="s">
        <v>8</v>
      </c>
      <c r="D124" s="250" t="s">
        <v>174</v>
      </c>
      <c r="E124" s="251" t="s">
        <v>194</v>
      </c>
      <c r="F124" s="252" t="s">
        <v>195</v>
      </c>
      <c r="G124" s="253" t="s">
        <v>117</v>
      </c>
      <c r="H124" s="254">
        <v>1600</v>
      </c>
      <c r="I124" s="255"/>
      <c r="J124" s="256">
        <f>ROUND(I124*H124,2)</f>
        <v>0</v>
      </c>
      <c r="K124" s="252" t="s">
        <v>118</v>
      </c>
      <c r="L124" s="257"/>
      <c r="M124" s="258" t="s">
        <v>1</v>
      </c>
      <c r="N124" s="259" t="s">
        <v>42</v>
      </c>
      <c r="O124" s="77"/>
      <c r="P124" s="212">
        <f>O124*H124</f>
        <v>0</v>
      </c>
      <c r="Q124" s="212">
        <v>0.00056999999999999998</v>
      </c>
      <c r="R124" s="212">
        <f>Q124*H124</f>
        <v>0.91199999999999992</v>
      </c>
      <c r="S124" s="212">
        <v>0</v>
      </c>
      <c r="T124" s="213">
        <f>S124*H124</f>
        <v>0</v>
      </c>
      <c r="AR124" s="15" t="s">
        <v>162</v>
      </c>
      <c r="AT124" s="15" t="s">
        <v>174</v>
      </c>
      <c r="AU124" s="15" t="s">
        <v>80</v>
      </c>
      <c r="AY124" s="15" t="s">
        <v>111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5" t="s">
        <v>76</v>
      </c>
      <c r="BK124" s="214">
        <f>ROUND(I124*H124,2)</f>
        <v>0</v>
      </c>
      <c r="BL124" s="15" t="s">
        <v>119</v>
      </c>
      <c r="BM124" s="15" t="s">
        <v>196</v>
      </c>
    </row>
    <row r="125" s="1" customFormat="1">
      <c r="B125" s="36"/>
      <c r="C125" s="37"/>
      <c r="D125" s="215" t="s">
        <v>121</v>
      </c>
      <c r="E125" s="37"/>
      <c r="F125" s="216" t="s">
        <v>195</v>
      </c>
      <c r="G125" s="37"/>
      <c r="H125" s="37"/>
      <c r="I125" s="129"/>
      <c r="J125" s="37"/>
      <c r="K125" s="37"/>
      <c r="L125" s="41"/>
      <c r="M125" s="217"/>
      <c r="N125" s="77"/>
      <c r="O125" s="77"/>
      <c r="P125" s="77"/>
      <c r="Q125" s="77"/>
      <c r="R125" s="77"/>
      <c r="S125" s="77"/>
      <c r="T125" s="78"/>
      <c r="AT125" s="15" t="s">
        <v>121</v>
      </c>
      <c r="AU125" s="15" t="s">
        <v>80</v>
      </c>
    </row>
    <row r="126" s="1" customFormat="1" ht="22.5" customHeight="1">
      <c r="B126" s="36"/>
      <c r="C126" s="250" t="s">
        <v>197</v>
      </c>
      <c r="D126" s="250" t="s">
        <v>174</v>
      </c>
      <c r="E126" s="251" t="s">
        <v>198</v>
      </c>
      <c r="F126" s="252" t="s">
        <v>199</v>
      </c>
      <c r="G126" s="253" t="s">
        <v>117</v>
      </c>
      <c r="H126" s="254">
        <v>600</v>
      </c>
      <c r="I126" s="255"/>
      <c r="J126" s="256">
        <f>ROUND(I126*H126,2)</f>
        <v>0</v>
      </c>
      <c r="K126" s="252" t="s">
        <v>118</v>
      </c>
      <c r="L126" s="257"/>
      <c r="M126" s="258" t="s">
        <v>1</v>
      </c>
      <c r="N126" s="259" t="s">
        <v>42</v>
      </c>
      <c r="O126" s="77"/>
      <c r="P126" s="212">
        <f>O126*H126</f>
        <v>0</v>
      </c>
      <c r="Q126" s="212">
        <v>0.00021000000000000001</v>
      </c>
      <c r="R126" s="212">
        <f>Q126*H126</f>
        <v>0.126</v>
      </c>
      <c r="S126" s="212">
        <v>0</v>
      </c>
      <c r="T126" s="213">
        <f>S126*H126</f>
        <v>0</v>
      </c>
      <c r="AR126" s="15" t="s">
        <v>162</v>
      </c>
      <c r="AT126" s="15" t="s">
        <v>174</v>
      </c>
      <c r="AU126" s="15" t="s">
        <v>80</v>
      </c>
      <c r="AY126" s="15" t="s">
        <v>111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5" t="s">
        <v>76</v>
      </c>
      <c r="BK126" s="214">
        <f>ROUND(I126*H126,2)</f>
        <v>0</v>
      </c>
      <c r="BL126" s="15" t="s">
        <v>119</v>
      </c>
      <c r="BM126" s="15" t="s">
        <v>200</v>
      </c>
    </row>
    <row r="127" s="1" customFormat="1">
      <c r="B127" s="36"/>
      <c r="C127" s="37"/>
      <c r="D127" s="215" t="s">
        <v>121</v>
      </c>
      <c r="E127" s="37"/>
      <c r="F127" s="216" t="s">
        <v>199</v>
      </c>
      <c r="G127" s="37"/>
      <c r="H127" s="37"/>
      <c r="I127" s="129"/>
      <c r="J127" s="37"/>
      <c r="K127" s="37"/>
      <c r="L127" s="41"/>
      <c r="M127" s="217"/>
      <c r="N127" s="77"/>
      <c r="O127" s="77"/>
      <c r="P127" s="77"/>
      <c r="Q127" s="77"/>
      <c r="R127" s="77"/>
      <c r="S127" s="77"/>
      <c r="T127" s="78"/>
      <c r="AT127" s="15" t="s">
        <v>121</v>
      </c>
      <c r="AU127" s="15" t="s">
        <v>80</v>
      </c>
    </row>
    <row r="128" s="1" customFormat="1" ht="22.5" customHeight="1">
      <c r="B128" s="36"/>
      <c r="C128" s="250" t="s">
        <v>201</v>
      </c>
      <c r="D128" s="250" t="s">
        <v>174</v>
      </c>
      <c r="E128" s="251" t="s">
        <v>202</v>
      </c>
      <c r="F128" s="252" t="s">
        <v>203</v>
      </c>
      <c r="G128" s="253" t="s">
        <v>117</v>
      </c>
      <c r="H128" s="254">
        <v>600</v>
      </c>
      <c r="I128" s="255"/>
      <c r="J128" s="256">
        <f>ROUND(I128*H128,2)</f>
        <v>0</v>
      </c>
      <c r="K128" s="252" t="s">
        <v>118</v>
      </c>
      <c r="L128" s="257"/>
      <c r="M128" s="258" t="s">
        <v>1</v>
      </c>
      <c r="N128" s="259" t="s">
        <v>42</v>
      </c>
      <c r="O128" s="77"/>
      <c r="P128" s="212">
        <f>O128*H128</f>
        <v>0</v>
      </c>
      <c r="Q128" s="212">
        <v>9.0000000000000006E-05</v>
      </c>
      <c r="R128" s="212">
        <f>Q128*H128</f>
        <v>0.054000000000000006</v>
      </c>
      <c r="S128" s="212">
        <v>0</v>
      </c>
      <c r="T128" s="213">
        <f>S128*H128</f>
        <v>0</v>
      </c>
      <c r="AR128" s="15" t="s">
        <v>162</v>
      </c>
      <c r="AT128" s="15" t="s">
        <v>174</v>
      </c>
      <c r="AU128" s="15" t="s">
        <v>80</v>
      </c>
      <c r="AY128" s="15" t="s">
        <v>111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5" t="s">
        <v>76</v>
      </c>
      <c r="BK128" s="214">
        <f>ROUND(I128*H128,2)</f>
        <v>0</v>
      </c>
      <c r="BL128" s="15" t="s">
        <v>119</v>
      </c>
      <c r="BM128" s="15" t="s">
        <v>204</v>
      </c>
    </row>
    <row r="129" s="1" customFormat="1">
      <c r="B129" s="36"/>
      <c r="C129" s="37"/>
      <c r="D129" s="215" t="s">
        <v>121</v>
      </c>
      <c r="E129" s="37"/>
      <c r="F129" s="216" t="s">
        <v>203</v>
      </c>
      <c r="G129" s="37"/>
      <c r="H129" s="37"/>
      <c r="I129" s="129"/>
      <c r="J129" s="37"/>
      <c r="K129" s="37"/>
      <c r="L129" s="41"/>
      <c r="M129" s="217"/>
      <c r="N129" s="77"/>
      <c r="O129" s="77"/>
      <c r="P129" s="77"/>
      <c r="Q129" s="77"/>
      <c r="R129" s="77"/>
      <c r="S129" s="77"/>
      <c r="T129" s="78"/>
      <c r="AT129" s="15" t="s">
        <v>121</v>
      </c>
      <c r="AU129" s="15" t="s">
        <v>80</v>
      </c>
    </row>
    <row r="130" s="1" customFormat="1" ht="22.5" customHeight="1">
      <c r="B130" s="36"/>
      <c r="C130" s="250" t="s">
        <v>205</v>
      </c>
      <c r="D130" s="250" t="s">
        <v>174</v>
      </c>
      <c r="E130" s="251" t="s">
        <v>206</v>
      </c>
      <c r="F130" s="252" t="s">
        <v>207</v>
      </c>
      <c r="G130" s="253" t="s">
        <v>208</v>
      </c>
      <c r="H130" s="254">
        <v>55</v>
      </c>
      <c r="I130" s="255"/>
      <c r="J130" s="256">
        <f>ROUND(I130*H130,2)</f>
        <v>0</v>
      </c>
      <c r="K130" s="252" t="s">
        <v>118</v>
      </c>
      <c r="L130" s="257"/>
      <c r="M130" s="258" t="s">
        <v>1</v>
      </c>
      <c r="N130" s="259" t="s">
        <v>42</v>
      </c>
      <c r="O130" s="77"/>
      <c r="P130" s="212">
        <f>O130*H130</f>
        <v>0</v>
      </c>
      <c r="Q130" s="212">
        <v>0.001</v>
      </c>
      <c r="R130" s="212">
        <f>Q130*H130</f>
        <v>0.055</v>
      </c>
      <c r="S130" s="212">
        <v>0</v>
      </c>
      <c r="T130" s="213">
        <f>S130*H130</f>
        <v>0</v>
      </c>
      <c r="AR130" s="15" t="s">
        <v>162</v>
      </c>
      <c r="AT130" s="15" t="s">
        <v>174</v>
      </c>
      <c r="AU130" s="15" t="s">
        <v>80</v>
      </c>
      <c r="AY130" s="15" t="s">
        <v>111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5" t="s">
        <v>76</v>
      </c>
      <c r="BK130" s="214">
        <f>ROUND(I130*H130,2)</f>
        <v>0</v>
      </c>
      <c r="BL130" s="15" t="s">
        <v>119</v>
      </c>
      <c r="BM130" s="15" t="s">
        <v>209</v>
      </c>
    </row>
    <row r="131" s="1" customFormat="1">
      <c r="B131" s="36"/>
      <c r="C131" s="37"/>
      <c r="D131" s="215" t="s">
        <v>121</v>
      </c>
      <c r="E131" s="37"/>
      <c r="F131" s="216" t="s">
        <v>207</v>
      </c>
      <c r="G131" s="37"/>
      <c r="H131" s="37"/>
      <c r="I131" s="129"/>
      <c r="J131" s="37"/>
      <c r="K131" s="37"/>
      <c r="L131" s="41"/>
      <c r="M131" s="217"/>
      <c r="N131" s="77"/>
      <c r="O131" s="77"/>
      <c r="P131" s="77"/>
      <c r="Q131" s="77"/>
      <c r="R131" s="77"/>
      <c r="S131" s="77"/>
      <c r="T131" s="78"/>
      <c r="AT131" s="15" t="s">
        <v>121</v>
      </c>
      <c r="AU131" s="15" t="s">
        <v>80</v>
      </c>
    </row>
    <row r="132" s="1" customFormat="1" ht="22.5" customHeight="1">
      <c r="B132" s="36"/>
      <c r="C132" s="203" t="s">
        <v>210</v>
      </c>
      <c r="D132" s="203" t="s">
        <v>114</v>
      </c>
      <c r="E132" s="204" t="s">
        <v>211</v>
      </c>
      <c r="F132" s="205" t="s">
        <v>212</v>
      </c>
      <c r="G132" s="206" t="s">
        <v>117</v>
      </c>
      <c r="H132" s="207">
        <v>112</v>
      </c>
      <c r="I132" s="208"/>
      <c r="J132" s="209">
        <f>ROUND(I132*H132,2)</f>
        <v>0</v>
      </c>
      <c r="K132" s="205" t="s">
        <v>118</v>
      </c>
      <c r="L132" s="41"/>
      <c r="M132" s="210" t="s">
        <v>1</v>
      </c>
      <c r="N132" s="211" t="s">
        <v>42</v>
      </c>
      <c r="O132" s="77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15" t="s">
        <v>119</v>
      </c>
      <c r="AT132" s="15" t="s">
        <v>114</v>
      </c>
      <c r="AU132" s="15" t="s">
        <v>80</v>
      </c>
      <c r="AY132" s="15" t="s">
        <v>111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5" t="s">
        <v>76</v>
      </c>
      <c r="BK132" s="214">
        <f>ROUND(I132*H132,2)</f>
        <v>0</v>
      </c>
      <c r="BL132" s="15" t="s">
        <v>119</v>
      </c>
      <c r="BM132" s="15" t="s">
        <v>213</v>
      </c>
    </row>
    <row r="133" s="1" customFormat="1">
      <c r="B133" s="36"/>
      <c r="C133" s="37"/>
      <c r="D133" s="215" t="s">
        <v>121</v>
      </c>
      <c r="E133" s="37"/>
      <c r="F133" s="216" t="s">
        <v>214</v>
      </c>
      <c r="G133" s="37"/>
      <c r="H133" s="37"/>
      <c r="I133" s="129"/>
      <c r="J133" s="37"/>
      <c r="K133" s="37"/>
      <c r="L133" s="41"/>
      <c r="M133" s="217"/>
      <c r="N133" s="77"/>
      <c r="O133" s="77"/>
      <c r="P133" s="77"/>
      <c r="Q133" s="77"/>
      <c r="R133" s="77"/>
      <c r="S133" s="77"/>
      <c r="T133" s="78"/>
      <c r="AT133" s="15" t="s">
        <v>121</v>
      </c>
      <c r="AU133" s="15" t="s">
        <v>80</v>
      </c>
    </row>
    <row r="134" s="1" customFormat="1" ht="22.5" customHeight="1">
      <c r="B134" s="36"/>
      <c r="C134" s="203" t="s">
        <v>215</v>
      </c>
      <c r="D134" s="203" t="s">
        <v>114</v>
      </c>
      <c r="E134" s="204" t="s">
        <v>216</v>
      </c>
      <c r="F134" s="205" t="s">
        <v>217</v>
      </c>
      <c r="G134" s="206" t="s">
        <v>218</v>
      </c>
      <c r="H134" s="207">
        <v>113.59999999999999</v>
      </c>
      <c r="I134" s="208"/>
      <c r="J134" s="209">
        <f>ROUND(I134*H134,2)</f>
        <v>0</v>
      </c>
      <c r="K134" s="205" t="s">
        <v>118</v>
      </c>
      <c r="L134" s="41"/>
      <c r="M134" s="210" t="s">
        <v>1</v>
      </c>
      <c r="N134" s="211" t="s">
        <v>42</v>
      </c>
      <c r="O134" s="77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15" t="s">
        <v>119</v>
      </c>
      <c r="AT134" s="15" t="s">
        <v>114</v>
      </c>
      <c r="AU134" s="15" t="s">
        <v>80</v>
      </c>
      <c r="AY134" s="15" t="s">
        <v>111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5" t="s">
        <v>76</v>
      </c>
      <c r="BK134" s="214">
        <f>ROUND(I134*H134,2)</f>
        <v>0</v>
      </c>
      <c r="BL134" s="15" t="s">
        <v>119</v>
      </c>
      <c r="BM134" s="15" t="s">
        <v>219</v>
      </c>
    </row>
    <row r="135" s="1" customFormat="1">
      <c r="B135" s="36"/>
      <c r="C135" s="37"/>
      <c r="D135" s="215" t="s">
        <v>121</v>
      </c>
      <c r="E135" s="37"/>
      <c r="F135" s="216" t="s">
        <v>220</v>
      </c>
      <c r="G135" s="37"/>
      <c r="H135" s="37"/>
      <c r="I135" s="129"/>
      <c r="J135" s="37"/>
      <c r="K135" s="37"/>
      <c r="L135" s="41"/>
      <c r="M135" s="217"/>
      <c r="N135" s="77"/>
      <c r="O135" s="77"/>
      <c r="P135" s="77"/>
      <c r="Q135" s="77"/>
      <c r="R135" s="77"/>
      <c r="S135" s="77"/>
      <c r="T135" s="78"/>
      <c r="AT135" s="15" t="s">
        <v>121</v>
      </c>
      <c r="AU135" s="15" t="s">
        <v>80</v>
      </c>
    </row>
    <row r="136" s="12" customFormat="1">
      <c r="B136" s="228"/>
      <c r="C136" s="229"/>
      <c r="D136" s="215" t="s">
        <v>123</v>
      </c>
      <c r="E136" s="230" t="s">
        <v>1</v>
      </c>
      <c r="F136" s="231" t="s">
        <v>221</v>
      </c>
      <c r="G136" s="229"/>
      <c r="H136" s="232">
        <v>113.59999999999999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123</v>
      </c>
      <c r="AU136" s="238" t="s">
        <v>80</v>
      </c>
      <c r="AV136" s="12" t="s">
        <v>80</v>
      </c>
      <c r="AW136" s="12" t="s">
        <v>34</v>
      </c>
      <c r="AX136" s="12" t="s">
        <v>76</v>
      </c>
      <c r="AY136" s="238" t="s">
        <v>111</v>
      </c>
    </row>
    <row r="137" s="1" customFormat="1" ht="22.5" customHeight="1">
      <c r="B137" s="36"/>
      <c r="C137" s="203" t="s">
        <v>7</v>
      </c>
      <c r="D137" s="203" t="s">
        <v>114</v>
      </c>
      <c r="E137" s="204" t="s">
        <v>222</v>
      </c>
      <c r="F137" s="205" t="s">
        <v>223</v>
      </c>
      <c r="G137" s="206" t="s">
        <v>224</v>
      </c>
      <c r="H137" s="207">
        <v>56</v>
      </c>
      <c r="I137" s="208"/>
      <c r="J137" s="209">
        <f>ROUND(I137*H137,2)</f>
        <v>0</v>
      </c>
      <c r="K137" s="205" t="s">
        <v>118</v>
      </c>
      <c r="L137" s="41"/>
      <c r="M137" s="210" t="s">
        <v>1</v>
      </c>
      <c r="N137" s="211" t="s">
        <v>42</v>
      </c>
      <c r="O137" s="77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5" t="s">
        <v>119</v>
      </c>
      <c r="AT137" s="15" t="s">
        <v>114</v>
      </c>
      <c r="AU137" s="15" t="s">
        <v>80</v>
      </c>
      <c r="AY137" s="15" t="s">
        <v>111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5" t="s">
        <v>76</v>
      </c>
      <c r="BK137" s="214">
        <f>ROUND(I137*H137,2)</f>
        <v>0</v>
      </c>
      <c r="BL137" s="15" t="s">
        <v>119</v>
      </c>
      <c r="BM137" s="15" t="s">
        <v>225</v>
      </c>
    </row>
    <row r="138" s="1" customFormat="1">
      <c r="B138" s="36"/>
      <c r="C138" s="37"/>
      <c r="D138" s="215" t="s">
        <v>121</v>
      </c>
      <c r="E138" s="37"/>
      <c r="F138" s="216" t="s">
        <v>226</v>
      </c>
      <c r="G138" s="37"/>
      <c r="H138" s="37"/>
      <c r="I138" s="129"/>
      <c r="J138" s="37"/>
      <c r="K138" s="37"/>
      <c r="L138" s="41"/>
      <c r="M138" s="217"/>
      <c r="N138" s="77"/>
      <c r="O138" s="77"/>
      <c r="P138" s="77"/>
      <c r="Q138" s="77"/>
      <c r="R138" s="77"/>
      <c r="S138" s="77"/>
      <c r="T138" s="78"/>
      <c r="AT138" s="15" t="s">
        <v>121</v>
      </c>
      <c r="AU138" s="15" t="s">
        <v>80</v>
      </c>
    </row>
    <row r="139" s="1" customFormat="1" ht="22.5" customHeight="1">
      <c r="B139" s="36"/>
      <c r="C139" s="203" t="s">
        <v>227</v>
      </c>
      <c r="D139" s="203" t="s">
        <v>114</v>
      </c>
      <c r="E139" s="204" t="s">
        <v>228</v>
      </c>
      <c r="F139" s="205" t="s">
        <v>229</v>
      </c>
      <c r="G139" s="206" t="s">
        <v>218</v>
      </c>
      <c r="H139" s="207">
        <v>300</v>
      </c>
      <c r="I139" s="208"/>
      <c r="J139" s="209">
        <f>ROUND(I139*H139,2)</f>
        <v>0</v>
      </c>
      <c r="K139" s="205" t="s">
        <v>118</v>
      </c>
      <c r="L139" s="41"/>
      <c r="M139" s="210" t="s">
        <v>1</v>
      </c>
      <c r="N139" s="211" t="s">
        <v>42</v>
      </c>
      <c r="O139" s="77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AR139" s="15" t="s">
        <v>119</v>
      </c>
      <c r="AT139" s="15" t="s">
        <v>114</v>
      </c>
      <c r="AU139" s="15" t="s">
        <v>80</v>
      </c>
      <c r="AY139" s="15" t="s">
        <v>111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5" t="s">
        <v>76</v>
      </c>
      <c r="BK139" s="214">
        <f>ROUND(I139*H139,2)</f>
        <v>0</v>
      </c>
      <c r="BL139" s="15" t="s">
        <v>119</v>
      </c>
      <c r="BM139" s="15" t="s">
        <v>230</v>
      </c>
    </row>
    <row r="140" s="1" customFormat="1">
      <c r="B140" s="36"/>
      <c r="C140" s="37"/>
      <c r="D140" s="215" t="s">
        <v>121</v>
      </c>
      <c r="E140" s="37"/>
      <c r="F140" s="216" t="s">
        <v>231</v>
      </c>
      <c r="G140" s="37"/>
      <c r="H140" s="37"/>
      <c r="I140" s="129"/>
      <c r="J140" s="37"/>
      <c r="K140" s="37"/>
      <c r="L140" s="41"/>
      <c r="M140" s="217"/>
      <c r="N140" s="77"/>
      <c r="O140" s="77"/>
      <c r="P140" s="77"/>
      <c r="Q140" s="77"/>
      <c r="R140" s="77"/>
      <c r="S140" s="77"/>
      <c r="T140" s="78"/>
      <c r="AT140" s="15" t="s">
        <v>121</v>
      </c>
      <c r="AU140" s="15" t="s">
        <v>80</v>
      </c>
    </row>
    <row r="141" s="1" customFormat="1" ht="22.5" customHeight="1">
      <c r="B141" s="36"/>
      <c r="C141" s="203" t="s">
        <v>232</v>
      </c>
      <c r="D141" s="203" t="s">
        <v>114</v>
      </c>
      <c r="E141" s="204" t="s">
        <v>233</v>
      </c>
      <c r="F141" s="205" t="s">
        <v>234</v>
      </c>
      <c r="G141" s="206" t="s">
        <v>224</v>
      </c>
      <c r="H141" s="207">
        <v>8</v>
      </c>
      <c r="I141" s="208"/>
      <c r="J141" s="209">
        <f>ROUND(I141*H141,2)</f>
        <v>0</v>
      </c>
      <c r="K141" s="205" t="s">
        <v>118</v>
      </c>
      <c r="L141" s="41"/>
      <c r="M141" s="210" t="s">
        <v>1</v>
      </c>
      <c r="N141" s="211" t="s">
        <v>42</v>
      </c>
      <c r="O141" s="77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15" t="s">
        <v>119</v>
      </c>
      <c r="AT141" s="15" t="s">
        <v>114</v>
      </c>
      <c r="AU141" s="15" t="s">
        <v>80</v>
      </c>
      <c r="AY141" s="15" t="s">
        <v>111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5" t="s">
        <v>76</v>
      </c>
      <c r="BK141" s="214">
        <f>ROUND(I141*H141,2)</f>
        <v>0</v>
      </c>
      <c r="BL141" s="15" t="s">
        <v>119</v>
      </c>
      <c r="BM141" s="15" t="s">
        <v>235</v>
      </c>
    </row>
    <row r="142" s="1" customFormat="1">
      <c r="B142" s="36"/>
      <c r="C142" s="37"/>
      <c r="D142" s="215" t="s">
        <v>121</v>
      </c>
      <c r="E142" s="37"/>
      <c r="F142" s="216" t="s">
        <v>236</v>
      </c>
      <c r="G142" s="37"/>
      <c r="H142" s="37"/>
      <c r="I142" s="129"/>
      <c r="J142" s="37"/>
      <c r="K142" s="37"/>
      <c r="L142" s="41"/>
      <c r="M142" s="217"/>
      <c r="N142" s="77"/>
      <c r="O142" s="77"/>
      <c r="P142" s="77"/>
      <c r="Q142" s="77"/>
      <c r="R142" s="77"/>
      <c r="S142" s="77"/>
      <c r="T142" s="78"/>
      <c r="AT142" s="15" t="s">
        <v>121</v>
      </c>
      <c r="AU142" s="15" t="s">
        <v>80</v>
      </c>
    </row>
    <row r="143" s="1" customFormat="1" ht="22.5" customHeight="1">
      <c r="B143" s="36"/>
      <c r="C143" s="203" t="s">
        <v>237</v>
      </c>
      <c r="D143" s="203" t="s">
        <v>114</v>
      </c>
      <c r="E143" s="204" t="s">
        <v>238</v>
      </c>
      <c r="F143" s="205" t="s">
        <v>239</v>
      </c>
      <c r="G143" s="206" t="s">
        <v>224</v>
      </c>
      <c r="H143" s="207">
        <v>12</v>
      </c>
      <c r="I143" s="208"/>
      <c r="J143" s="209">
        <f>ROUND(I143*H143,2)</f>
        <v>0</v>
      </c>
      <c r="K143" s="205" t="s">
        <v>118</v>
      </c>
      <c r="L143" s="41"/>
      <c r="M143" s="210" t="s">
        <v>1</v>
      </c>
      <c r="N143" s="211" t="s">
        <v>42</v>
      </c>
      <c r="O143" s="77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15" t="s">
        <v>119</v>
      </c>
      <c r="AT143" s="15" t="s">
        <v>114</v>
      </c>
      <c r="AU143" s="15" t="s">
        <v>80</v>
      </c>
      <c r="AY143" s="15" t="s">
        <v>111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5" t="s">
        <v>76</v>
      </c>
      <c r="BK143" s="214">
        <f>ROUND(I143*H143,2)</f>
        <v>0</v>
      </c>
      <c r="BL143" s="15" t="s">
        <v>119</v>
      </c>
      <c r="BM143" s="15" t="s">
        <v>240</v>
      </c>
    </row>
    <row r="144" s="1" customFormat="1">
      <c r="B144" s="36"/>
      <c r="C144" s="37"/>
      <c r="D144" s="215" t="s">
        <v>121</v>
      </c>
      <c r="E144" s="37"/>
      <c r="F144" s="216" t="s">
        <v>241</v>
      </c>
      <c r="G144" s="37"/>
      <c r="H144" s="37"/>
      <c r="I144" s="129"/>
      <c r="J144" s="37"/>
      <c r="K144" s="37"/>
      <c r="L144" s="41"/>
      <c r="M144" s="217"/>
      <c r="N144" s="77"/>
      <c r="O144" s="77"/>
      <c r="P144" s="77"/>
      <c r="Q144" s="77"/>
      <c r="R144" s="77"/>
      <c r="S144" s="77"/>
      <c r="T144" s="78"/>
      <c r="AT144" s="15" t="s">
        <v>121</v>
      </c>
      <c r="AU144" s="15" t="s">
        <v>80</v>
      </c>
    </row>
    <row r="145" s="1" customFormat="1" ht="22.5" customHeight="1">
      <c r="B145" s="36"/>
      <c r="C145" s="203" t="s">
        <v>242</v>
      </c>
      <c r="D145" s="203" t="s">
        <v>114</v>
      </c>
      <c r="E145" s="204" t="s">
        <v>243</v>
      </c>
      <c r="F145" s="205" t="s">
        <v>244</v>
      </c>
      <c r="G145" s="206" t="s">
        <v>218</v>
      </c>
      <c r="H145" s="207">
        <v>1200</v>
      </c>
      <c r="I145" s="208"/>
      <c r="J145" s="209">
        <f>ROUND(I145*H145,2)</f>
        <v>0</v>
      </c>
      <c r="K145" s="205" t="s">
        <v>118</v>
      </c>
      <c r="L145" s="41"/>
      <c r="M145" s="210" t="s">
        <v>1</v>
      </c>
      <c r="N145" s="211" t="s">
        <v>42</v>
      </c>
      <c r="O145" s="77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5" t="s">
        <v>119</v>
      </c>
      <c r="AT145" s="15" t="s">
        <v>114</v>
      </c>
      <c r="AU145" s="15" t="s">
        <v>80</v>
      </c>
      <c r="AY145" s="15" t="s">
        <v>111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5" t="s">
        <v>76</v>
      </c>
      <c r="BK145" s="214">
        <f>ROUND(I145*H145,2)</f>
        <v>0</v>
      </c>
      <c r="BL145" s="15" t="s">
        <v>119</v>
      </c>
      <c r="BM145" s="15" t="s">
        <v>245</v>
      </c>
    </row>
    <row r="146" s="1" customFormat="1">
      <c r="B146" s="36"/>
      <c r="C146" s="37"/>
      <c r="D146" s="215" t="s">
        <v>121</v>
      </c>
      <c r="E146" s="37"/>
      <c r="F146" s="216" t="s">
        <v>246</v>
      </c>
      <c r="G146" s="37"/>
      <c r="H146" s="37"/>
      <c r="I146" s="129"/>
      <c r="J146" s="37"/>
      <c r="K146" s="37"/>
      <c r="L146" s="41"/>
      <c r="M146" s="217"/>
      <c r="N146" s="77"/>
      <c r="O146" s="77"/>
      <c r="P146" s="77"/>
      <c r="Q146" s="77"/>
      <c r="R146" s="77"/>
      <c r="S146" s="77"/>
      <c r="T146" s="78"/>
      <c r="AT146" s="15" t="s">
        <v>121</v>
      </c>
      <c r="AU146" s="15" t="s">
        <v>80</v>
      </c>
    </row>
    <row r="147" s="12" customFormat="1">
      <c r="B147" s="228"/>
      <c r="C147" s="229"/>
      <c r="D147" s="215" t="s">
        <v>123</v>
      </c>
      <c r="E147" s="230" t="s">
        <v>1</v>
      </c>
      <c r="F147" s="231" t="s">
        <v>247</v>
      </c>
      <c r="G147" s="229"/>
      <c r="H147" s="232">
        <v>1200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123</v>
      </c>
      <c r="AU147" s="238" t="s">
        <v>80</v>
      </c>
      <c r="AV147" s="12" t="s">
        <v>80</v>
      </c>
      <c r="AW147" s="12" t="s">
        <v>34</v>
      </c>
      <c r="AX147" s="12" t="s">
        <v>76</v>
      </c>
      <c r="AY147" s="238" t="s">
        <v>111</v>
      </c>
    </row>
    <row r="148" s="1" customFormat="1" ht="22.5" customHeight="1">
      <c r="B148" s="36"/>
      <c r="C148" s="203" t="s">
        <v>248</v>
      </c>
      <c r="D148" s="203" t="s">
        <v>114</v>
      </c>
      <c r="E148" s="204" t="s">
        <v>249</v>
      </c>
      <c r="F148" s="205" t="s">
        <v>250</v>
      </c>
      <c r="G148" s="206" t="s">
        <v>153</v>
      </c>
      <c r="H148" s="207">
        <v>165</v>
      </c>
      <c r="I148" s="208"/>
      <c r="J148" s="209">
        <f>ROUND(I148*H148,2)</f>
        <v>0</v>
      </c>
      <c r="K148" s="205" t="s">
        <v>118</v>
      </c>
      <c r="L148" s="41"/>
      <c r="M148" s="210" t="s">
        <v>1</v>
      </c>
      <c r="N148" s="211" t="s">
        <v>42</v>
      </c>
      <c r="O148" s="77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AR148" s="15" t="s">
        <v>119</v>
      </c>
      <c r="AT148" s="15" t="s">
        <v>114</v>
      </c>
      <c r="AU148" s="15" t="s">
        <v>80</v>
      </c>
      <c r="AY148" s="15" t="s">
        <v>111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5" t="s">
        <v>76</v>
      </c>
      <c r="BK148" s="214">
        <f>ROUND(I148*H148,2)</f>
        <v>0</v>
      </c>
      <c r="BL148" s="15" t="s">
        <v>119</v>
      </c>
      <c r="BM148" s="15" t="s">
        <v>251</v>
      </c>
    </row>
    <row r="149" s="1" customFormat="1">
      <c r="B149" s="36"/>
      <c r="C149" s="37"/>
      <c r="D149" s="215" t="s">
        <v>121</v>
      </c>
      <c r="E149" s="37"/>
      <c r="F149" s="216" t="s">
        <v>252</v>
      </c>
      <c r="G149" s="37"/>
      <c r="H149" s="37"/>
      <c r="I149" s="129"/>
      <c r="J149" s="37"/>
      <c r="K149" s="37"/>
      <c r="L149" s="41"/>
      <c r="M149" s="217"/>
      <c r="N149" s="77"/>
      <c r="O149" s="77"/>
      <c r="P149" s="77"/>
      <c r="Q149" s="77"/>
      <c r="R149" s="77"/>
      <c r="S149" s="77"/>
      <c r="T149" s="78"/>
      <c r="AT149" s="15" t="s">
        <v>121</v>
      </c>
      <c r="AU149" s="15" t="s">
        <v>80</v>
      </c>
    </row>
    <row r="150" s="1" customFormat="1" ht="22.5" customHeight="1">
      <c r="B150" s="36"/>
      <c r="C150" s="250" t="s">
        <v>253</v>
      </c>
      <c r="D150" s="250" t="s">
        <v>174</v>
      </c>
      <c r="E150" s="251" t="s">
        <v>254</v>
      </c>
      <c r="F150" s="252" t="s">
        <v>255</v>
      </c>
      <c r="G150" s="253" t="s">
        <v>159</v>
      </c>
      <c r="H150" s="254">
        <v>247.5</v>
      </c>
      <c r="I150" s="255"/>
      <c r="J150" s="256">
        <f>ROUND(I150*H150,2)</f>
        <v>0</v>
      </c>
      <c r="K150" s="252" t="s">
        <v>118</v>
      </c>
      <c r="L150" s="257"/>
      <c r="M150" s="258" t="s">
        <v>1</v>
      </c>
      <c r="N150" s="259" t="s">
        <v>42</v>
      </c>
      <c r="O150" s="77"/>
      <c r="P150" s="212">
        <f>O150*H150</f>
        <v>0</v>
      </c>
      <c r="Q150" s="212">
        <v>1</v>
      </c>
      <c r="R150" s="212">
        <f>Q150*H150</f>
        <v>247.5</v>
      </c>
      <c r="S150" s="212">
        <v>0</v>
      </c>
      <c r="T150" s="213">
        <f>S150*H150</f>
        <v>0</v>
      </c>
      <c r="AR150" s="15" t="s">
        <v>162</v>
      </c>
      <c r="AT150" s="15" t="s">
        <v>174</v>
      </c>
      <c r="AU150" s="15" t="s">
        <v>80</v>
      </c>
      <c r="AY150" s="15" t="s">
        <v>111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5" t="s">
        <v>76</v>
      </c>
      <c r="BK150" s="214">
        <f>ROUND(I150*H150,2)</f>
        <v>0</v>
      </c>
      <c r="BL150" s="15" t="s">
        <v>119</v>
      </c>
      <c r="BM150" s="15" t="s">
        <v>256</v>
      </c>
    </row>
    <row r="151" s="1" customFormat="1">
      <c r="B151" s="36"/>
      <c r="C151" s="37"/>
      <c r="D151" s="215" t="s">
        <v>121</v>
      </c>
      <c r="E151" s="37"/>
      <c r="F151" s="216" t="s">
        <v>255</v>
      </c>
      <c r="G151" s="37"/>
      <c r="H151" s="37"/>
      <c r="I151" s="129"/>
      <c r="J151" s="37"/>
      <c r="K151" s="37"/>
      <c r="L151" s="41"/>
      <c r="M151" s="217"/>
      <c r="N151" s="77"/>
      <c r="O151" s="77"/>
      <c r="P151" s="77"/>
      <c r="Q151" s="77"/>
      <c r="R151" s="77"/>
      <c r="S151" s="77"/>
      <c r="T151" s="78"/>
      <c r="AT151" s="15" t="s">
        <v>121</v>
      </c>
      <c r="AU151" s="15" t="s">
        <v>80</v>
      </c>
    </row>
    <row r="152" s="12" customFormat="1">
      <c r="B152" s="228"/>
      <c r="C152" s="229"/>
      <c r="D152" s="215" t="s">
        <v>123</v>
      </c>
      <c r="E152" s="230" t="s">
        <v>1</v>
      </c>
      <c r="F152" s="231" t="s">
        <v>257</v>
      </c>
      <c r="G152" s="229"/>
      <c r="H152" s="232">
        <v>247.5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123</v>
      </c>
      <c r="AU152" s="238" t="s">
        <v>80</v>
      </c>
      <c r="AV152" s="12" t="s">
        <v>80</v>
      </c>
      <c r="AW152" s="12" t="s">
        <v>34</v>
      </c>
      <c r="AX152" s="12" t="s">
        <v>76</v>
      </c>
      <c r="AY152" s="238" t="s">
        <v>111</v>
      </c>
    </row>
    <row r="153" s="1" customFormat="1" ht="22.5" customHeight="1">
      <c r="B153" s="36"/>
      <c r="C153" s="203" t="s">
        <v>258</v>
      </c>
      <c r="D153" s="203" t="s">
        <v>114</v>
      </c>
      <c r="E153" s="204" t="s">
        <v>259</v>
      </c>
      <c r="F153" s="205" t="s">
        <v>260</v>
      </c>
      <c r="G153" s="206" t="s">
        <v>159</v>
      </c>
      <c r="H153" s="207">
        <v>266.94</v>
      </c>
      <c r="I153" s="208"/>
      <c r="J153" s="209">
        <f>ROUND(I153*H153,2)</f>
        <v>0</v>
      </c>
      <c r="K153" s="205" t="s">
        <v>118</v>
      </c>
      <c r="L153" s="41"/>
      <c r="M153" s="210" t="s">
        <v>1</v>
      </c>
      <c r="N153" s="211" t="s">
        <v>42</v>
      </c>
      <c r="O153" s="77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15" t="s">
        <v>119</v>
      </c>
      <c r="AT153" s="15" t="s">
        <v>114</v>
      </c>
      <c r="AU153" s="15" t="s">
        <v>80</v>
      </c>
      <c r="AY153" s="15" t="s">
        <v>111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5" t="s">
        <v>76</v>
      </c>
      <c r="BK153" s="214">
        <f>ROUND(I153*H153,2)</f>
        <v>0</v>
      </c>
      <c r="BL153" s="15" t="s">
        <v>119</v>
      </c>
      <c r="BM153" s="15" t="s">
        <v>261</v>
      </c>
    </row>
    <row r="154" s="1" customFormat="1">
      <c r="B154" s="36"/>
      <c r="C154" s="37"/>
      <c r="D154" s="215" t="s">
        <v>121</v>
      </c>
      <c r="E154" s="37"/>
      <c r="F154" s="216" t="s">
        <v>262</v>
      </c>
      <c r="G154" s="37"/>
      <c r="H154" s="37"/>
      <c r="I154" s="129"/>
      <c r="J154" s="37"/>
      <c r="K154" s="37"/>
      <c r="L154" s="41"/>
      <c r="M154" s="217"/>
      <c r="N154" s="77"/>
      <c r="O154" s="77"/>
      <c r="P154" s="77"/>
      <c r="Q154" s="77"/>
      <c r="R154" s="77"/>
      <c r="S154" s="77"/>
      <c r="T154" s="78"/>
      <c r="AT154" s="15" t="s">
        <v>121</v>
      </c>
      <c r="AU154" s="15" t="s">
        <v>80</v>
      </c>
    </row>
    <row r="155" s="12" customFormat="1">
      <c r="B155" s="228"/>
      <c r="C155" s="229"/>
      <c r="D155" s="215" t="s">
        <v>123</v>
      </c>
      <c r="E155" s="230" t="s">
        <v>1</v>
      </c>
      <c r="F155" s="231" t="s">
        <v>263</v>
      </c>
      <c r="G155" s="229"/>
      <c r="H155" s="232">
        <v>247.5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123</v>
      </c>
      <c r="AU155" s="238" t="s">
        <v>80</v>
      </c>
      <c r="AV155" s="12" t="s">
        <v>80</v>
      </c>
      <c r="AW155" s="12" t="s">
        <v>34</v>
      </c>
      <c r="AX155" s="12" t="s">
        <v>71</v>
      </c>
      <c r="AY155" s="238" t="s">
        <v>111</v>
      </c>
    </row>
    <row r="156" s="12" customFormat="1">
      <c r="B156" s="228"/>
      <c r="C156" s="229"/>
      <c r="D156" s="215" t="s">
        <v>123</v>
      </c>
      <c r="E156" s="230" t="s">
        <v>1</v>
      </c>
      <c r="F156" s="231" t="s">
        <v>264</v>
      </c>
      <c r="G156" s="229"/>
      <c r="H156" s="232">
        <v>19.440000000000001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123</v>
      </c>
      <c r="AU156" s="238" t="s">
        <v>80</v>
      </c>
      <c r="AV156" s="12" t="s">
        <v>80</v>
      </c>
      <c r="AW156" s="12" t="s">
        <v>34</v>
      </c>
      <c r="AX156" s="12" t="s">
        <v>71</v>
      </c>
      <c r="AY156" s="238" t="s">
        <v>111</v>
      </c>
    </row>
    <row r="157" s="13" customFormat="1">
      <c r="B157" s="239"/>
      <c r="C157" s="240"/>
      <c r="D157" s="215" t="s">
        <v>123</v>
      </c>
      <c r="E157" s="241" t="s">
        <v>1</v>
      </c>
      <c r="F157" s="242" t="s">
        <v>145</v>
      </c>
      <c r="G157" s="240"/>
      <c r="H157" s="243">
        <v>266.94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AT157" s="249" t="s">
        <v>123</v>
      </c>
      <c r="AU157" s="249" t="s">
        <v>80</v>
      </c>
      <c r="AV157" s="13" t="s">
        <v>119</v>
      </c>
      <c r="AW157" s="13" t="s">
        <v>34</v>
      </c>
      <c r="AX157" s="13" t="s">
        <v>76</v>
      </c>
      <c r="AY157" s="249" t="s">
        <v>111</v>
      </c>
    </row>
    <row r="158" s="1" customFormat="1" ht="22.5" customHeight="1">
      <c r="B158" s="36"/>
      <c r="C158" s="203" t="s">
        <v>265</v>
      </c>
      <c r="D158" s="203" t="s">
        <v>114</v>
      </c>
      <c r="E158" s="204" t="s">
        <v>266</v>
      </c>
      <c r="F158" s="205" t="s">
        <v>267</v>
      </c>
      <c r="G158" s="206" t="s">
        <v>117</v>
      </c>
      <c r="H158" s="207">
        <v>6</v>
      </c>
      <c r="I158" s="208"/>
      <c r="J158" s="209">
        <f>ROUND(I158*H158,2)</f>
        <v>0</v>
      </c>
      <c r="K158" s="205" t="s">
        <v>118</v>
      </c>
      <c r="L158" s="41"/>
      <c r="M158" s="210" t="s">
        <v>1</v>
      </c>
      <c r="N158" s="211" t="s">
        <v>42</v>
      </c>
      <c r="O158" s="77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AR158" s="15" t="s">
        <v>119</v>
      </c>
      <c r="AT158" s="15" t="s">
        <v>114</v>
      </c>
      <c r="AU158" s="15" t="s">
        <v>80</v>
      </c>
      <c r="AY158" s="15" t="s">
        <v>111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5" t="s">
        <v>76</v>
      </c>
      <c r="BK158" s="214">
        <f>ROUND(I158*H158,2)</f>
        <v>0</v>
      </c>
      <c r="BL158" s="15" t="s">
        <v>119</v>
      </c>
      <c r="BM158" s="15" t="s">
        <v>268</v>
      </c>
    </row>
    <row r="159" s="1" customFormat="1">
      <c r="B159" s="36"/>
      <c r="C159" s="37"/>
      <c r="D159" s="215" t="s">
        <v>121</v>
      </c>
      <c r="E159" s="37"/>
      <c r="F159" s="216" t="s">
        <v>269</v>
      </c>
      <c r="G159" s="37"/>
      <c r="H159" s="37"/>
      <c r="I159" s="129"/>
      <c r="J159" s="37"/>
      <c r="K159" s="37"/>
      <c r="L159" s="41"/>
      <c r="M159" s="217"/>
      <c r="N159" s="77"/>
      <c r="O159" s="77"/>
      <c r="P159" s="77"/>
      <c r="Q159" s="77"/>
      <c r="R159" s="77"/>
      <c r="S159" s="77"/>
      <c r="T159" s="78"/>
      <c r="AT159" s="15" t="s">
        <v>121</v>
      </c>
      <c r="AU159" s="15" t="s">
        <v>80</v>
      </c>
    </row>
    <row r="160" s="1" customFormat="1" ht="22.5" customHeight="1">
      <c r="B160" s="36"/>
      <c r="C160" s="203" t="s">
        <v>270</v>
      </c>
      <c r="D160" s="203" t="s">
        <v>114</v>
      </c>
      <c r="E160" s="204" t="s">
        <v>271</v>
      </c>
      <c r="F160" s="205" t="s">
        <v>272</v>
      </c>
      <c r="G160" s="206" t="s">
        <v>117</v>
      </c>
      <c r="H160" s="207">
        <v>6</v>
      </c>
      <c r="I160" s="208"/>
      <c r="J160" s="209">
        <f>ROUND(I160*H160,2)</f>
        <v>0</v>
      </c>
      <c r="K160" s="205" t="s">
        <v>118</v>
      </c>
      <c r="L160" s="41"/>
      <c r="M160" s="210" t="s">
        <v>1</v>
      </c>
      <c r="N160" s="211" t="s">
        <v>42</v>
      </c>
      <c r="O160" s="77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AR160" s="15" t="s">
        <v>119</v>
      </c>
      <c r="AT160" s="15" t="s">
        <v>114</v>
      </c>
      <c r="AU160" s="15" t="s">
        <v>80</v>
      </c>
      <c r="AY160" s="15" t="s">
        <v>111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5" t="s">
        <v>76</v>
      </c>
      <c r="BK160" s="214">
        <f>ROUND(I160*H160,2)</f>
        <v>0</v>
      </c>
      <c r="BL160" s="15" t="s">
        <v>119</v>
      </c>
      <c r="BM160" s="15" t="s">
        <v>273</v>
      </c>
    </row>
    <row r="161" s="1" customFormat="1">
      <c r="B161" s="36"/>
      <c r="C161" s="37"/>
      <c r="D161" s="215" t="s">
        <v>121</v>
      </c>
      <c r="E161" s="37"/>
      <c r="F161" s="216" t="s">
        <v>274</v>
      </c>
      <c r="G161" s="37"/>
      <c r="H161" s="37"/>
      <c r="I161" s="129"/>
      <c r="J161" s="37"/>
      <c r="K161" s="37"/>
      <c r="L161" s="41"/>
      <c r="M161" s="217"/>
      <c r="N161" s="77"/>
      <c r="O161" s="77"/>
      <c r="P161" s="77"/>
      <c r="Q161" s="77"/>
      <c r="R161" s="77"/>
      <c r="S161" s="77"/>
      <c r="T161" s="78"/>
      <c r="AT161" s="15" t="s">
        <v>121</v>
      </c>
      <c r="AU161" s="15" t="s">
        <v>80</v>
      </c>
    </row>
    <row r="162" s="1" customFormat="1" ht="22.5" customHeight="1">
      <c r="B162" s="36"/>
      <c r="C162" s="203" t="s">
        <v>275</v>
      </c>
      <c r="D162" s="203" t="s">
        <v>114</v>
      </c>
      <c r="E162" s="204" t="s">
        <v>276</v>
      </c>
      <c r="F162" s="205" t="s">
        <v>277</v>
      </c>
      <c r="G162" s="206" t="s">
        <v>278</v>
      </c>
      <c r="H162" s="207">
        <v>12</v>
      </c>
      <c r="I162" s="208"/>
      <c r="J162" s="209">
        <f>ROUND(I162*H162,2)</f>
        <v>0</v>
      </c>
      <c r="K162" s="205" t="s">
        <v>118</v>
      </c>
      <c r="L162" s="41"/>
      <c r="M162" s="210" t="s">
        <v>1</v>
      </c>
      <c r="N162" s="211" t="s">
        <v>42</v>
      </c>
      <c r="O162" s="77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AR162" s="15" t="s">
        <v>119</v>
      </c>
      <c r="AT162" s="15" t="s">
        <v>114</v>
      </c>
      <c r="AU162" s="15" t="s">
        <v>80</v>
      </c>
      <c r="AY162" s="15" t="s">
        <v>111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5" t="s">
        <v>76</v>
      </c>
      <c r="BK162" s="214">
        <f>ROUND(I162*H162,2)</f>
        <v>0</v>
      </c>
      <c r="BL162" s="15" t="s">
        <v>119</v>
      </c>
      <c r="BM162" s="15" t="s">
        <v>279</v>
      </c>
    </row>
    <row r="163" s="1" customFormat="1">
      <c r="B163" s="36"/>
      <c r="C163" s="37"/>
      <c r="D163" s="215" t="s">
        <v>121</v>
      </c>
      <c r="E163" s="37"/>
      <c r="F163" s="216" t="s">
        <v>280</v>
      </c>
      <c r="G163" s="37"/>
      <c r="H163" s="37"/>
      <c r="I163" s="129"/>
      <c r="J163" s="37"/>
      <c r="K163" s="37"/>
      <c r="L163" s="41"/>
      <c r="M163" s="217"/>
      <c r="N163" s="77"/>
      <c r="O163" s="77"/>
      <c r="P163" s="77"/>
      <c r="Q163" s="77"/>
      <c r="R163" s="77"/>
      <c r="S163" s="77"/>
      <c r="T163" s="78"/>
      <c r="AT163" s="15" t="s">
        <v>121</v>
      </c>
      <c r="AU163" s="15" t="s">
        <v>80</v>
      </c>
    </row>
    <row r="164" s="1" customFormat="1" ht="22.5" customHeight="1">
      <c r="B164" s="36"/>
      <c r="C164" s="203" t="s">
        <v>281</v>
      </c>
      <c r="D164" s="203" t="s">
        <v>114</v>
      </c>
      <c r="E164" s="204" t="s">
        <v>282</v>
      </c>
      <c r="F164" s="205" t="s">
        <v>283</v>
      </c>
      <c r="G164" s="206" t="s">
        <v>278</v>
      </c>
      <c r="H164" s="207">
        <v>12</v>
      </c>
      <c r="I164" s="208"/>
      <c r="J164" s="209">
        <f>ROUND(I164*H164,2)</f>
        <v>0</v>
      </c>
      <c r="K164" s="205" t="s">
        <v>118</v>
      </c>
      <c r="L164" s="41"/>
      <c r="M164" s="210" t="s">
        <v>1</v>
      </c>
      <c r="N164" s="211" t="s">
        <v>42</v>
      </c>
      <c r="O164" s="77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AR164" s="15" t="s">
        <v>119</v>
      </c>
      <c r="AT164" s="15" t="s">
        <v>114</v>
      </c>
      <c r="AU164" s="15" t="s">
        <v>80</v>
      </c>
      <c r="AY164" s="15" t="s">
        <v>111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5" t="s">
        <v>76</v>
      </c>
      <c r="BK164" s="214">
        <f>ROUND(I164*H164,2)</f>
        <v>0</v>
      </c>
      <c r="BL164" s="15" t="s">
        <v>119</v>
      </c>
      <c r="BM164" s="15" t="s">
        <v>284</v>
      </c>
    </row>
    <row r="165" s="1" customFormat="1">
      <c r="B165" s="36"/>
      <c r="C165" s="37"/>
      <c r="D165" s="215" t="s">
        <v>121</v>
      </c>
      <c r="E165" s="37"/>
      <c r="F165" s="216" t="s">
        <v>285</v>
      </c>
      <c r="G165" s="37"/>
      <c r="H165" s="37"/>
      <c r="I165" s="129"/>
      <c r="J165" s="37"/>
      <c r="K165" s="37"/>
      <c r="L165" s="41"/>
      <c r="M165" s="217"/>
      <c r="N165" s="77"/>
      <c r="O165" s="77"/>
      <c r="P165" s="77"/>
      <c r="Q165" s="77"/>
      <c r="R165" s="77"/>
      <c r="S165" s="77"/>
      <c r="T165" s="78"/>
      <c r="AT165" s="15" t="s">
        <v>121</v>
      </c>
      <c r="AU165" s="15" t="s">
        <v>80</v>
      </c>
    </row>
    <row r="166" s="1" customFormat="1" ht="22.5" customHeight="1">
      <c r="B166" s="36"/>
      <c r="C166" s="203" t="s">
        <v>286</v>
      </c>
      <c r="D166" s="203" t="s">
        <v>114</v>
      </c>
      <c r="E166" s="204" t="s">
        <v>287</v>
      </c>
      <c r="F166" s="205" t="s">
        <v>288</v>
      </c>
      <c r="G166" s="206" t="s">
        <v>218</v>
      </c>
      <c r="H166" s="207">
        <v>800</v>
      </c>
      <c r="I166" s="208"/>
      <c r="J166" s="209">
        <f>ROUND(I166*H166,2)</f>
        <v>0</v>
      </c>
      <c r="K166" s="205" t="s">
        <v>118</v>
      </c>
      <c r="L166" s="41"/>
      <c r="M166" s="210" t="s">
        <v>1</v>
      </c>
      <c r="N166" s="211" t="s">
        <v>42</v>
      </c>
      <c r="O166" s="77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AR166" s="15" t="s">
        <v>119</v>
      </c>
      <c r="AT166" s="15" t="s">
        <v>114</v>
      </c>
      <c r="AU166" s="15" t="s">
        <v>80</v>
      </c>
      <c r="AY166" s="15" t="s">
        <v>111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5" t="s">
        <v>76</v>
      </c>
      <c r="BK166" s="214">
        <f>ROUND(I166*H166,2)</f>
        <v>0</v>
      </c>
      <c r="BL166" s="15" t="s">
        <v>119</v>
      </c>
      <c r="BM166" s="15" t="s">
        <v>289</v>
      </c>
    </row>
    <row r="167" s="1" customFormat="1">
      <c r="B167" s="36"/>
      <c r="C167" s="37"/>
      <c r="D167" s="215" t="s">
        <v>121</v>
      </c>
      <c r="E167" s="37"/>
      <c r="F167" s="216" t="s">
        <v>290</v>
      </c>
      <c r="G167" s="37"/>
      <c r="H167" s="37"/>
      <c r="I167" s="129"/>
      <c r="J167" s="37"/>
      <c r="K167" s="37"/>
      <c r="L167" s="41"/>
      <c r="M167" s="217"/>
      <c r="N167" s="77"/>
      <c r="O167" s="77"/>
      <c r="P167" s="77"/>
      <c r="Q167" s="77"/>
      <c r="R167" s="77"/>
      <c r="S167" s="77"/>
      <c r="T167" s="78"/>
      <c r="AT167" s="15" t="s">
        <v>121</v>
      </c>
      <c r="AU167" s="15" t="s">
        <v>80</v>
      </c>
    </row>
    <row r="168" s="1" customFormat="1" ht="22.5" customHeight="1">
      <c r="B168" s="36"/>
      <c r="C168" s="203" t="s">
        <v>291</v>
      </c>
      <c r="D168" s="203" t="s">
        <v>114</v>
      </c>
      <c r="E168" s="204" t="s">
        <v>292</v>
      </c>
      <c r="F168" s="205" t="s">
        <v>293</v>
      </c>
      <c r="G168" s="206" t="s">
        <v>208</v>
      </c>
      <c r="H168" s="207">
        <v>270</v>
      </c>
      <c r="I168" s="208"/>
      <c r="J168" s="209">
        <f>ROUND(I168*H168,2)</f>
        <v>0</v>
      </c>
      <c r="K168" s="205" t="s">
        <v>118</v>
      </c>
      <c r="L168" s="41"/>
      <c r="M168" s="210" t="s">
        <v>1</v>
      </c>
      <c r="N168" s="211" t="s">
        <v>42</v>
      </c>
      <c r="O168" s="77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AR168" s="15" t="s">
        <v>119</v>
      </c>
      <c r="AT168" s="15" t="s">
        <v>114</v>
      </c>
      <c r="AU168" s="15" t="s">
        <v>80</v>
      </c>
      <c r="AY168" s="15" t="s">
        <v>111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5" t="s">
        <v>76</v>
      </c>
      <c r="BK168" s="214">
        <f>ROUND(I168*H168,2)</f>
        <v>0</v>
      </c>
      <c r="BL168" s="15" t="s">
        <v>119</v>
      </c>
      <c r="BM168" s="15" t="s">
        <v>294</v>
      </c>
    </row>
    <row r="169" s="1" customFormat="1">
      <c r="B169" s="36"/>
      <c r="C169" s="37"/>
      <c r="D169" s="215" t="s">
        <v>121</v>
      </c>
      <c r="E169" s="37"/>
      <c r="F169" s="216" t="s">
        <v>295</v>
      </c>
      <c r="G169" s="37"/>
      <c r="H169" s="37"/>
      <c r="I169" s="129"/>
      <c r="J169" s="37"/>
      <c r="K169" s="37"/>
      <c r="L169" s="41"/>
      <c r="M169" s="217"/>
      <c r="N169" s="77"/>
      <c r="O169" s="77"/>
      <c r="P169" s="77"/>
      <c r="Q169" s="77"/>
      <c r="R169" s="77"/>
      <c r="S169" s="77"/>
      <c r="T169" s="78"/>
      <c r="AT169" s="15" t="s">
        <v>121</v>
      </c>
      <c r="AU169" s="15" t="s">
        <v>80</v>
      </c>
    </row>
    <row r="170" s="1" customFormat="1" ht="22.5" customHeight="1">
      <c r="B170" s="36"/>
      <c r="C170" s="250" t="s">
        <v>296</v>
      </c>
      <c r="D170" s="250" t="s">
        <v>174</v>
      </c>
      <c r="E170" s="251" t="s">
        <v>297</v>
      </c>
      <c r="F170" s="252" t="s">
        <v>298</v>
      </c>
      <c r="G170" s="253" t="s">
        <v>159</v>
      </c>
      <c r="H170" s="254">
        <v>19.440000000000001</v>
      </c>
      <c r="I170" s="255"/>
      <c r="J170" s="256">
        <f>ROUND(I170*H170,2)</f>
        <v>0</v>
      </c>
      <c r="K170" s="252" t="s">
        <v>118</v>
      </c>
      <c r="L170" s="257"/>
      <c r="M170" s="258" t="s">
        <v>1</v>
      </c>
      <c r="N170" s="259" t="s">
        <v>42</v>
      </c>
      <c r="O170" s="77"/>
      <c r="P170" s="212">
        <f>O170*H170</f>
        <v>0</v>
      </c>
      <c r="Q170" s="212">
        <v>1</v>
      </c>
      <c r="R170" s="212">
        <f>Q170*H170</f>
        <v>19.440000000000001</v>
      </c>
      <c r="S170" s="212">
        <v>0</v>
      </c>
      <c r="T170" s="213">
        <f>S170*H170</f>
        <v>0</v>
      </c>
      <c r="AR170" s="15" t="s">
        <v>162</v>
      </c>
      <c r="AT170" s="15" t="s">
        <v>174</v>
      </c>
      <c r="AU170" s="15" t="s">
        <v>80</v>
      </c>
      <c r="AY170" s="15" t="s">
        <v>111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5" t="s">
        <v>76</v>
      </c>
      <c r="BK170" s="214">
        <f>ROUND(I170*H170,2)</f>
        <v>0</v>
      </c>
      <c r="BL170" s="15" t="s">
        <v>119</v>
      </c>
      <c r="BM170" s="15" t="s">
        <v>299</v>
      </c>
    </row>
    <row r="171" s="1" customFormat="1">
      <c r="B171" s="36"/>
      <c r="C171" s="37"/>
      <c r="D171" s="215" t="s">
        <v>121</v>
      </c>
      <c r="E171" s="37"/>
      <c r="F171" s="216" t="s">
        <v>298</v>
      </c>
      <c r="G171" s="37"/>
      <c r="H171" s="37"/>
      <c r="I171" s="129"/>
      <c r="J171" s="37"/>
      <c r="K171" s="37"/>
      <c r="L171" s="41"/>
      <c r="M171" s="217"/>
      <c r="N171" s="77"/>
      <c r="O171" s="77"/>
      <c r="P171" s="77"/>
      <c r="Q171" s="77"/>
      <c r="R171" s="77"/>
      <c r="S171" s="77"/>
      <c r="T171" s="78"/>
      <c r="AT171" s="15" t="s">
        <v>121</v>
      </c>
      <c r="AU171" s="15" t="s">
        <v>80</v>
      </c>
    </row>
    <row r="172" s="12" customFormat="1">
      <c r="B172" s="228"/>
      <c r="C172" s="229"/>
      <c r="D172" s="215" t="s">
        <v>123</v>
      </c>
      <c r="E172" s="230" t="s">
        <v>1</v>
      </c>
      <c r="F172" s="231" t="s">
        <v>300</v>
      </c>
      <c r="G172" s="229"/>
      <c r="H172" s="232">
        <v>19.440000000000001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123</v>
      </c>
      <c r="AU172" s="238" t="s">
        <v>80</v>
      </c>
      <c r="AV172" s="12" t="s">
        <v>80</v>
      </c>
      <c r="AW172" s="12" t="s">
        <v>34</v>
      </c>
      <c r="AX172" s="12" t="s">
        <v>76</v>
      </c>
      <c r="AY172" s="238" t="s">
        <v>111</v>
      </c>
    </row>
    <row r="173" s="1" customFormat="1" ht="22.5" customHeight="1">
      <c r="B173" s="36"/>
      <c r="C173" s="203" t="s">
        <v>301</v>
      </c>
      <c r="D173" s="203" t="s">
        <v>114</v>
      </c>
      <c r="E173" s="204" t="s">
        <v>302</v>
      </c>
      <c r="F173" s="205" t="s">
        <v>303</v>
      </c>
      <c r="G173" s="206" t="s">
        <v>117</v>
      </c>
      <c r="H173" s="207">
        <v>6</v>
      </c>
      <c r="I173" s="208"/>
      <c r="J173" s="209">
        <f>ROUND(I173*H173,2)</f>
        <v>0</v>
      </c>
      <c r="K173" s="205" t="s">
        <v>118</v>
      </c>
      <c r="L173" s="41"/>
      <c r="M173" s="210" t="s">
        <v>1</v>
      </c>
      <c r="N173" s="211" t="s">
        <v>42</v>
      </c>
      <c r="O173" s="77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15" t="s">
        <v>119</v>
      </c>
      <c r="AT173" s="15" t="s">
        <v>114</v>
      </c>
      <c r="AU173" s="15" t="s">
        <v>80</v>
      </c>
      <c r="AY173" s="15" t="s">
        <v>111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5" t="s">
        <v>76</v>
      </c>
      <c r="BK173" s="214">
        <f>ROUND(I173*H173,2)</f>
        <v>0</v>
      </c>
      <c r="BL173" s="15" t="s">
        <v>119</v>
      </c>
      <c r="BM173" s="15" t="s">
        <v>304</v>
      </c>
    </row>
    <row r="174" s="1" customFormat="1">
      <c r="B174" s="36"/>
      <c r="C174" s="37"/>
      <c r="D174" s="215" t="s">
        <v>121</v>
      </c>
      <c r="E174" s="37"/>
      <c r="F174" s="216" t="s">
        <v>305</v>
      </c>
      <c r="G174" s="37"/>
      <c r="H174" s="37"/>
      <c r="I174" s="129"/>
      <c r="J174" s="37"/>
      <c r="K174" s="37"/>
      <c r="L174" s="41"/>
      <c r="M174" s="217"/>
      <c r="N174" s="77"/>
      <c r="O174" s="77"/>
      <c r="P174" s="77"/>
      <c r="Q174" s="77"/>
      <c r="R174" s="77"/>
      <c r="S174" s="77"/>
      <c r="T174" s="78"/>
      <c r="AT174" s="15" t="s">
        <v>121</v>
      </c>
      <c r="AU174" s="15" t="s">
        <v>80</v>
      </c>
    </row>
    <row r="175" s="1" customFormat="1" ht="22.5" customHeight="1">
      <c r="B175" s="36"/>
      <c r="C175" s="203" t="s">
        <v>306</v>
      </c>
      <c r="D175" s="203" t="s">
        <v>114</v>
      </c>
      <c r="E175" s="204" t="s">
        <v>307</v>
      </c>
      <c r="F175" s="205" t="s">
        <v>308</v>
      </c>
      <c r="G175" s="206" t="s">
        <v>117</v>
      </c>
      <c r="H175" s="207">
        <v>6</v>
      </c>
      <c r="I175" s="208"/>
      <c r="J175" s="209">
        <f>ROUND(I175*H175,2)</f>
        <v>0</v>
      </c>
      <c r="K175" s="205" t="s">
        <v>118</v>
      </c>
      <c r="L175" s="41"/>
      <c r="M175" s="210" t="s">
        <v>1</v>
      </c>
      <c r="N175" s="211" t="s">
        <v>42</v>
      </c>
      <c r="O175" s="77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15" t="s">
        <v>119</v>
      </c>
      <c r="AT175" s="15" t="s">
        <v>114</v>
      </c>
      <c r="AU175" s="15" t="s">
        <v>80</v>
      </c>
      <c r="AY175" s="15" t="s">
        <v>111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5" t="s">
        <v>76</v>
      </c>
      <c r="BK175" s="214">
        <f>ROUND(I175*H175,2)</f>
        <v>0</v>
      </c>
      <c r="BL175" s="15" t="s">
        <v>119</v>
      </c>
      <c r="BM175" s="15" t="s">
        <v>309</v>
      </c>
    </row>
    <row r="176" s="1" customFormat="1">
      <c r="B176" s="36"/>
      <c r="C176" s="37"/>
      <c r="D176" s="215" t="s">
        <v>121</v>
      </c>
      <c r="E176" s="37"/>
      <c r="F176" s="216" t="s">
        <v>308</v>
      </c>
      <c r="G176" s="37"/>
      <c r="H176" s="37"/>
      <c r="I176" s="129"/>
      <c r="J176" s="37"/>
      <c r="K176" s="37"/>
      <c r="L176" s="41"/>
      <c r="M176" s="217"/>
      <c r="N176" s="77"/>
      <c r="O176" s="77"/>
      <c r="P176" s="77"/>
      <c r="Q176" s="77"/>
      <c r="R176" s="77"/>
      <c r="S176" s="77"/>
      <c r="T176" s="78"/>
      <c r="AT176" s="15" t="s">
        <v>121</v>
      </c>
      <c r="AU176" s="15" t="s">
        <v>80</v>
      </c>
    </row>
    <row r="177" s="1" customFormat="1" ht="22.5" customHeight="1">
      <c r="B177" s="36"/>
      <c r="C177" s="203" t="s">
        <v>310</v>
      </c>
      <c r="D177" s="203" t="s">
        <v>114</v>
      </c>
      <c r="E177" s="204" t="s">
        <v>311</v>
      </c>
      <c r="F177" s="205" t="s">
        <v>312</v>
      </c>
      <c r="G177" s="206" t="s">
        <v>117</v>
      </c>
      <c r="H177" s="207">
        <v>6</v>
      </c>
      <c r="I177" s="208"/>
      <c r="J177" s="209">
        <f>ROUND(I177*H177,2)</f>
        <v>0</v>
      </c>
      <c r="K177" s="205" t="s">
        <v>118</v>
      </c>
      <c r="L177" s="41"/>
      <c r="M177" s="210" t="s">
        <v>1</v>
      </c>
      <c r="N177" s="211" t="s">
        <v>42</v>
      </c>
      <c r="O177" s="77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AR177" s="15" t="s">
        <v>119</v>
      </c>
      <c r="AT177" s="15" t="s">
        <v>114</v>
      </c>
      <c r="AU177" s="15" t="s">
        <v>80</v>
      </c>
      <c r="AY177" s="15" t="s">
        <v>111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5" t="s">
        <v>76</v>
      </c>
      <c r="BK177" s="214">
        <f>ROUND(I177*H177,2)</f>
        <v>0</v>
      </c>
      <c r="BL177" s="15" t="s">
        <v>119</v>
      </c>
      <c r="BM177" s="15" t="s">
        <v>313</v>
      </c>
    </row>
    <row r="178" s="1" customFormat="1">
      <c r="B178" s="36"/>
      <c r="C178" s="37"/>
      <c r="D178" s="215" t="s">
        <v>121</v>
      </c>
      <c r="E178" s="37"/>
      <c r="F178" s="216" t="s">
        <v>312</v>
      </c>
      <c r="G178" s="37"/>
      <c r="H178" s="37"/>
      <c r="I178" s="129"/>
      <c r="J178" s="37"/>
      <c r="K178" s="37"/>
      <c r="L178" s="41"/>
      <c r="M178" s="217"/>
      <c r="N178" s="77"/>
      <c r="O178" s="77"/>
      <c r="P178" s="77"/>
      <c r="Q178" s="77"/>
      <c r="R178" s="77"/>
      <c r="S178" s="77"/>
      <c r="T178" s="78"/>
      <c r="AT178" s="15" t="s">
        <v>121</v>
      </c>
      <c r="AU178" s="15" t="s">
        <v>80</v>
      </c>
    </row>
    <row r="179" s="1" customFormat="1" ht="22.5" customHeight="1">
      <c r="B179" s="36"/>
      <c r="C179" s="203" t="s">
        <v>314</v>
      </c>
      <c r="D179" s="203" t="s">
        <v>114</v>
      </c>
      <c r="E179" s="204" t="s">
        <v>315</v>
      </c>
      <c r="F179" s="205" t="s">
        <v>316</v>
      </c>
      <c r="G179" s="206" t="s">
        <v>117</v>
      </c>
      <c r="H179" s="207">
        <v>6</v>
      </c>
      <c r="I179" s="208"/>
      <c r="J179" s="209">
        <f>ROUND(I179*H179,2)</f>
        <v>0</v>
      </c>
      <c r="K179" s="205" t="s">
        <v>118</v>
      </c>
      <c r="L179" s="41"/>
      <c r="M179" s="210" t="s">
        <v>1</v>
      </c>
      <c r="N179" s="211" t="s">
        <v>42</v>
      </c>
      <c r="O179" s="77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AR179" s="15" t="s">
        <v>119</v>
      </c>
      <c r="AT179" s="15" t="s">
        <v>114</v>
      </c>
      <c r="AU179" s="15" t="s">
        <v>80</v>
      </c>
      <c r="AY179" s="15" t="s">
        <v>111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5" t="s">
        <v>76</v>
      </c>
      <c r="BK179" s="214">
        <f>ROUND(I179*H179,2)</f>
        <v>0</v>
      </c>
      <c r="BL179" s="15" t="s">
        <v>119</v>
      </c>
      <c r="BM179" s="15" t="s">
        <v>317</v>
      </c>
    </row>
    <row r="180" s="1" customFormat="1">
      <c r="B180" s="36"/>
      <c r="C180" s="37"/>
      <c r="D180" s="215" t="s">
        <v>121</v>
      </c>
      <c r="E180" s="37"/>
      <c r="F180" s="216" t="s">
        <v>318</v>
      </c>
      <c r="G180" s="37"/>
      <c r="H180" s="37"/>
      <c r="I180" s="129"/>
      <c r="J180" s="37"/>
      <c r="K180" s="37"/>
      <c r="L180" s="41"/>
      <c r="M180" s="217"/>
      <c r="N180" s="77"/>
      <c r="O180" s="77"/>
      <c r="P180" s="77"/>
      <c r="Q180" s="77"/>
      <c r="R180" s="77"/>
      <c r="S180" s="77"/>
      <c r="T180" s="78"/>
      <c r="AT180" s="15" t="s">
        <v>121</v>
      </c>
      <c r="AU180" s="15" t="s">
        <v>80</v>
      </c>
    </row>
    <row r="181" s="1" customFormat="1" ht="22.5" customHeight="1">
      <c r="B181" s="36"/>
      <c r="C181" s="203" t="s">
        <v>319</v>
      </c>
      <c r="D181" s="203" t="s">
        <v>114</v>
      </c>
      <c r="E181" s="204" t="s">
        <v>320</v>
      </c>
      <c r="F181" s="205" t="s">
        <v>321</v>
      </c>
      <c r="G181" s="206" t="s">
        <v>117</v>
      </c>
      <c r="H181" s="207">
        <v>48</v>
      </c>
      <c r="I181" s="208"/>
      <c r="J181" s="209">
        <f>ROUND(I181*H181,2)</f>
        <v>0</v>
      </c>
      <c r="K181" s="205" t="s">
        <v>118</v>
      </c>
      <c r="L181" s="41"/>
      <c r="M181" s="210" t="s">
        <v>1</v>
      </c>
      <c r="N181" s="211" t="s">
        <v>42</v>
      </c>
      <c r="O181" s="77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AR181" s="15" t="s">
        <v>119</v>
      </c>
      <c r="AT181" s="15" t="s">
        <v>114</v>
      </c>
      <c r="AU181" s="15" t="s">
        <v>80</v>
      </c>
      <c r="AY181" s="15" t="s">
        <v>111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5" t="s">
        <v>76</v>
      </c>
      <c r="BK181" s="214">
        <f>ROUND(I181*H181,2)</f>
        <v>0</v>
      </c>
      <c r="BL181" s="15" t="s">
        <v>119</v>
      </c>
      <c r="BM181" s="15" t="s">
        <v>322</v>
      </c>
    </row>
    <row r="182" s="1" customFormat="1">
      <c r="B182" s="36"/>
      <c r="C182" s="37"/>
      <c r="D182" s="215" t="s">
        <v>121</v>
      </c>
      <c r="E182" s="37"/>
      <c r="F182" s="216" t="s">
        <v>323</v>
      </c>
      <c r="G182" s="37"/>
      <c r="H182" s="37"/>
      <c r="I182" s="129"/>
      <c r="J182" s="37"/>
      <c r="K182" s="37"/>
      <c r="L182" s="41"/>
      <c r="M182" s="217"/>
      <c r="N182" s="77"/>
      <c r="O182" s="77"/>
      <c r="P182" s="77"/>
      <c r="Q182" s="77"/>
      <c r="R182" s="77"/>
      <c r="S182" s="77"/>
      <c r="T182" s="78"/>
      <c r="AT182" s="15" t="s">
        <v>121</v>
      </c>
      <c r="AU182" s="15" t="s">
        <v>80</v>
      </c>
    </row>
    <row r="183" s="1" customFormat="1" ht="22.5" customHeight="1">
      <c r="B183" s="36"/>
      <c r="C183" s="203" t="s">
        <v>324</v>
      </c>
      <c r="D183" s="203" t="s">
        <v>114</v>
      </c>
      <c r="E183" s="204" t="s">
        <v>325</v>
      </c>
      <c r="F183" s="205" t="s">
        <v>326</v>
      </c>
      <c r="G183" s="206" t="s">
        <v>159</v>
      </c>
      <c r="H183" s="207">
        <v>7.7629999999999999</v>
      </c>
      <c r="I183" s="208"/>
      <c r="J183" s="209">
        <f>ROUND(I183*H183,2)</f>
        <v>0</v>
      </c>
      <c r="K183" s="205" t="s">
        <v>118</v>
      </c>
      <c r="L183" s="41"/>
      <c r="M183" s="210" t="s">
        <v>1</v>
      </c>
      <c r="N183" s="211" t="s">
        <v>42</v>
      </c>
      <c r="O183" s="77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AR183" s="15" t="s">
        <v>119</v>
      </c>
      <c r="AT183" s="15" t="s">
        <v>114</v>
      </c>
      <c r="AU183" s="15" t="s">
        <v>80</v>
      </c>
      <c r="AY183" s="15" t="s">
        <v>111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5" t="s">
        <v>76</v>
      </c>
      <c r="BK183" s="214">
        <f>ROUND(I183*H183,2)</f>
        <v>0</v>
      </c>
      <c r="BL183" s="15" t="s">
        <v>119</v>
      </c>
      <c r="BM183" s="15" t="s">
        <v>327</v>
      </c>
    </row>
    <row r="184" s="1" customFormat="1">
      <c r="B184" s="36"/>
      <c r="C184" s="37"/>
      <c r="D184" s="215" t="s">
        <v>121</v>
      </c>
      <c r="E184" s="37"/>
      <c r="F184" s="216" t="s">
        <v>328</v>
      </c>
      <c r="G184" s="37"/>
      <c r="H184" s="37"/>
      <c r="I184" s="129"/>
      <c r="J184" s="37"/>
      <c r="K184" s="37"/>
      <c r="L184" s="41"/>
      <c r="M184" s="217"/>
      <c r="N184" s="77"/>
      <c r="O184" s="77"/>
      <c r="P184" s="77"/>
      <c r="Q184" s="77"/>
      <c r="R184" s="77"/>
      <c r="S184" s="77"/>
      <c r="T184" s="78"/>
      <c r="AT184" s="15" t="s">
        <v>121</v>
      </c>
      <c r="AU184" s="15" t="s">
        <v>80</v>
      </c>
    </row>
    <row r="185" s="11" customFormat="1">
      <c r="B185" s="218"/>
      <c r="C185" s="219"/>
      <c r="D185" s="215" t="s">
        <v>123</v>
      </c>
      <c r="E185" s="220" t="s">
        <v>1</v>
      </c>
      <c r="F185" s="221" t="s">
        <v>329</v>
      </c>
      <c r="G185" s="219"/>
      <c r="H185" s="220" t="s">
        <v>1</v>
      </c>
      <c r="I185" s="222"/>
      <c r="J185" s="219"/>
      <c r="K185" s="219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123</v>
      </c>
      <c r="AU185" s="227" t="s">
        <v>80</v>
      </c>
      <c r="AV185" s="11" t="s">
        <v>76</v>
      </c>
      <c r="AW185" s="11" t="s">
        <v>34</v>
      </c>
      <c r="AX185" s="11" t="s">
        <v>71</v>
      </c>
      <c r="AY185" s="227" t="s">
        <v>111</v>
      </c>
    </row>
    <row r="186" s="12" customFormat="1">
      <c r="B186" s="228"/>
      <c r="C186" s="229"/>
      <c r="D186" s="215" t="s">
        <v>123</v>
      </c>
      <c r="E186" s="230" t="s">
        <v>1</v>
      </c>
      <c r="F186" s="231" t="s">
        <v>330</v>
      </c>
      <c r="G186" s="229"/>
      <c r="H186" s="232">
        <v>7.7629999999999999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123</v>
      </c>
      <c r="AU186" s="238" t="s">
        <v>80</v>
      </c>
      <c r="AV186" s="12" t="s">
        <v>80</v>
      </c>
      <c r="AW186" s="12" t="s">
        <v>34</v>
      </c>
      <c r="AX186" s="12" t="s">
        <v>76</v>
      </c>
      <c r="AY186" s="238" t="s">
        <v>111</v>
      </c>
    </row>
    <row r="187" s="1" customFormat="1" ht="22.5" customHeight="1">
      <c r="B187" s="36"/>
      <c r="C187" s="203" t="s">
        <v>331</v>
      </c>
      <c r="D187" s="203" t="s">
        <v>114</v>
      </c>
      <c r="E187" s="204" t="s">
        <v>332</v>
      </c>
      <c r="F187" s="205" t="s">
        <v>333</v>
      </c>
      <c r="G187" s="206" t="s">
        <v>159</v>
      </c>
      <c r="H187" s="207">
        <v>62.356999999999999</v>
      </c>
      <c r="I187" s="208"/>
      <c r="J187" s="209">
        <f>ROUND(I187*H187,2)</f>
        <v>0</v>
      </c>
      <c r="K187" s="205" t="s">
        <v>118</v>
      </c>
      <c r="L187" s="41"/>
      <c r="M187" s="210" t="s">
        <v>1</v>
      </c>
      <c r="N187" s="211" t="s">
        <v>42</v>
      </c>
      <c r="O187" s="77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AR187" s="15" t="s">
        <v>119</v>
      </c>
      <c r="AT187" s="15" t="s">
        <v>114</v>
      </c>
      <c r="AU187" s="15" t="s">
        <v>80</v>
      </c>
      <c r="AY187" s="15" t="s">
        <v>111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5" t="s">
        <v>76</v>
      </c>
      <c r="BK187" s="214">
        <f>ROUND(I187*H187,2)</f>
        <v>0</v>
      </c>
      <c r="BL187" s="15" t="s">
        <v>119</v>
      </c>
      <c r="BM187" s="15" t="s">
        <v>334</v>
      </c>
    </row>
    <row r="188" s="1" customFormat="1">
      <c r="B188" s="36"/>
      <c r="C188" s="37"/>
      <c r="D188" s="215" t="s">
        <v>121</v>
      </c>
      <c r="E188" s="37"/>
      <c r="F188" s="216" t="s">
        <v>335</v>
      </c>
      <c r="G188" s="37"/>
      <c r="H188" s="37"/>
      <c r="I188" s="129"/>
      <c r="J188" s="37"/>
      <c r="K188" s="37"/>
      <c r="L188" s="41"/>
      <c r="M188" s="217"/>
      <c r="N188" s="77"/>
      <c r="O188" s="77"/>
      <c r="P188" s="77"/>
      <c r="Q188" s="77"/>
      <c r="R188" s="77"/>
      <c r="S188" s="77"/>
      <c r="T188" s="78"/>
      <c r="AT188" s="15" t="s">
        <v>121</v>
      </c>
      <c r="AU188" s="15" t="s">
        <v>80</v>
      </c>
    </row>
    <row r="189" s="11" customFormat="1">
      <c r="B189" s="218"/>
      <c r="C189" s="219"/>
      <c r="D189" s="215" t="s">
        <v>123</v>
      </c>
      <c r="E189" s="220" t="s">
        <v>1</v>
      </c>
      <c r="F189" s="221" t="s">
        <v>336</v>
      </c>
      <c r="G189" s="219"/>
      <c r="H189" s="220" t="s">
        <v>1</v>
      </c>
      <c r="I189" s="222"/>
      <c r="J189" s="219"/>
      <c r="K189" s="219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123</v>
      </c>
      <c r="AU189" s="227" t="s">
        <v>80</v>
      </c>
      <c r="AV189" s="11" t="s">
        <v>76</v>
      </c>
      <c r="AW189" s="11" t="s">
        <v>34</v>
      </c>
      <c r="AX189" s="11" t="s">
        <v>71</v>
      </c>
      <c r="AY189" s="227" t="s">
        <v>111</v>
      </c>
    </row>
    <row r="190" s="12" customFormat="1">
      <c r="B190" s="228"/>
      <c r="C190" s="229"/>
      <c r="D190" s="215" t="s">
        <v>123</v>
      </c>
      <c r="E190" s="230" t="s">
        <v>1</v>
      </c>
      <c r="F190" s="231" t="s">
        <v>337</v>
      </c>
      <c r="G190" s="229"/>
      <c r="H190" s="232">
        <v>56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123</v>
      </c>
      <c r="AU190" s="238" t="s">
        <v>80</v>
      </c>
      <c r="AV190" s="12" t="s">
        <v>80</v>
      </c>
      <c r="AW190" s="12" t="s">
        <v>34</v>
      </c>
      <c r="AX190" s="12" t="s">
        <v>71</v>
      </c>
      <c r="AY190" s="238" t="s">
        <v>111</v>
      </c>
    </row>
    <row r="191" s="11" customFormat="1">
      <c r="B191" s="218"/>
      <c r="C191" s="219"/>
      <c r="D191" s="215" t="s">
        <v>123</v>
      </c>
      <c r="E191" s="220" t="s">
        <v>1</v>
      </c>
      <c r="F191" s="221" t="s">
        <v>338</v>
      </c>
      <c r="G191" s="219"/>
      <c r="H191" s="220" t="s">
        <v>1</v>
      </c>
      <c r="I191" s="222"/>
      <c r="J191" s="219"/>
      <c r="K191" s="219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123</v>
      </c>
      <c r="AU191" s="227" t="s">
        <v>80</v>
      </c>
      <c r="AV191" s="11" t="s">
        <v>76</v>
      </c>
      <c r="AW191" s="11" t="s">
        <v>34</v>
      </c>
      <c r="AX191" s="11" t="s">
        <v>71</v>
      </c>
      <c r="AY191" s="227" t="s">
        <v>111</v>
      </c>
    </row>
    <row r="192" s="12" customFormat="1">
      <c r="B192" s="228"/>
      <c r="C192" s="229"/>
      <c r="D192" s="215" t="s">
        <v>123</v>
      </c>
      <c r="E192" s="230" t="s">
        <v>1</v>
      </c>
      <c r="F192" s="231" t="s">
        <v>339</v>
      </c>
      <c r="G192" s="229"/>
      <c r="H192" s="232">
        <v>6.3570000000000002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123</v>
      </c>
      <c r="AU192" s="238" t="s">
        <v>80</v>
      </c>
      <c r="AV192" s="12" t="s">
        <v>80</v>
      </c>
      <c r="AW192" s="12" t="s">
        <v>34</v>
      </c>
      <c r="AX192" s="12" t="s">
        <v>71</v>
      </c>
      <c r="AY192" s="238" t="s">
        <v>111</v>
      </c>
    </row>
    <row r="193" s="13" customFormat="1">
      <c r="B193" s="239"/>
      <c r="C193" s="240"/>
      <c r="D193" s="215" t="s">
        <v>123</v>
      </c>
      <c r="E193" s="241" t="s">
        <v>1</v>
      </c>
      <c r="F193" s="242" t="s">
        <v>145</v>
      </c>
      <c r="G193" s="240"/>
      <c r="H193" s="243">
        <v>62.356999999999999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AT193" s="249" t="s">
        <v>123</v>
      </c>
      <c r="AU193" s="249" t="s">
        <v>80</v>
      </c>
      <c r="AV193" s="13" t="s">
        <v>119</v>
      </c>
      <c r="AW193" s="13" t="s">
        <v>34</v>
      </c>
      <c r="AX193" s="13" t="s">
        <v>76</v>
      </c>
      <c r="AY193" s="249" t="s">
        <v>111</v>
      </c>
    </row>
    <row r="194" s="1" customFormat="1" ht="22.5" customHeight="1">
      <c r="B194" s="36"/>
      <c r="C194" s="203" t="s">
        <v>340</v>
      </c>
      <c r="D194" s="203" t="s">
        <v>114</v>
      </c>
      <c r="E194" s="204" t="s">
        <v>341</v>
      </c>
      <c r="F194" s="205" t="s">
        <v>342</v>
      </c>
      <c r="G194" s="206" t="s">
        <v>159</v>
      </c>
      <c r="H194" s="207">
        <v>7.5</v>
      </c>
      <c r="I194" s="208"/>
      <c r="J194" s="209">
        <f>ROUND(I194*H194,2)</f>
        <v>0</v>
      </c>
      <c r="K194" s="205" t="s">
        <v>118</v>
      </c>
      <c r="L194" s="41"/>
      <c r="M194" s="210" t="s">
        <v>1</v>
      </c>
      <c r="N194" s="211" t="s">
        <v>42</v>
      </c>
      <c r="O194" s="77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AR194" s="15" t="s">
        <v>119</v>
      </c>
      <c r="AT194" s="15" t="s">
        <v>114</v>
      </c>
      <c r="AU194" s="15" t="s">
        <v>80</v>
      </c>
      <c r="AY194" s="15" t="s">
        <v>111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5" t="s">
        <v>76</v>
      </c>
      <c r="BK194" s="214">
        <f>ROUND(I194*H194,2)</f>
        <v>0</v>
      </c>
      <c r="BL194" s="15" t="s">
        <v>119</v>
      </c>
      <c r="BM194" s="15" t="s">
        <v>343</v>
      </c>
    </row>
    <row r="195" s="1" customFormat="1">
      <c r="B195" s="36"/>
      <c r="C195" s="37"/>
      <c r="D195" s="215" t="s">
        <v>121</v>
      </c>
      <c r="E195" s="37"/>
      <c r="F195" s="216" t="s">
        <v>344</v>
      </c>
      <c r="G195" s="37"/>
      <c r="H195" s="37"/>
      <c r="I195" s="129"/>
      <c r="J195" s="37"/>
      <c r="K195" s="37"/>
      <c r="L195" s="41"/>
      <c r="M195" s="217"/>
      <c r="N195" s="77"/>
      <c r="O195" s="77"/>
      <c r="P195" s="77"/>
      <c r="Q195" s="77"/>
      <c r="R195" s="77"/>
      <c r="S195" s="77"/>
      <c r="T195" s="78"/>
      <c r="AT195" s="15" t="s">
        <v>121</v>
      </c>
      <c r="AU195" s="15" t="s">
        <v>80</v>
      </c>
    </row>
    <row r="196" s="11" customFormat="1">
      <c r="B196" s="218"/>
      <c r="C196" s="219"/>
      <c r="D196" s="215" t="s">
        <v>123</v>
      </c>
      <c r="E196" s="220" t="s">
        <v>1</v>
      </c>
      <c r="F196" s="221" t="s">
        <v>345</v>
      </c>
      <c r="G196" s="219"/>
      <c r="H196" s="220" t="s">
        <v>1</v>
      </c>
      <c r="I196" s="222"/>
      <c r="J196" s="219"/>
      <c r="K196" s="219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123</v>
      </c>
      <c r="AU196" s="227" t="s">
        <v>80</v>
      </c>
      <c r="AV196" s="11" t="s">
        <v>76</v>
      </c>
      <c r="AW196" s="11" t="s">
        <v>34</v>
      </c>
      <c r="AX196" s="11" t="s">
        <v>71</v>
      </c>
      <c r="AY196" s="227" t="s">
        <v>111</v>
      </c>
    </row>
    <row r="197" s="12" customFormat="1">
      <c r="B197" s="228"/>
      <c r="C197" s="229"/>
      <c r="D197" s="215" t="s">
        <v>123</v>
      </c>
      <c r="E197" s="230" t="s">
        <v>1</v>
      </c>
      <c r="F197" s="231" t="s">
        <v>346</v>
      </c>
      <c r="G197" s="229"/>
      <c r="H197" s="232">
        <v>7.5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123</v>
      </c>
      <c r="AU197" s="238" t="s">
        <v>80</v>
      </c>
      <c r="AV197" s="12" t="s">
        <v>80</v>
      </c>
      <c r="AW197" s="12" t="s">
        <v>34</v>
      </c>
      <c r="AX197" s="12" t="s">
        <v>76</v>
      </c>
      <c r="AY197" s="238" t="s">
        <v>111</v>
      </c>
    </row>
    <row r="198" s="1" customFormat="1" ht="22.5" customHeight="1">
      <c r="B198" s="36"/>
      <c r="C198" s="203" t="s">
        <v>347</v>
      </c>
      <c r="D198" s="203" t="s">
        <v>114</v>
      </c>
      <c r="E198" s="204" t="s">
        <v>348</v>
      </c>
      <c r="F198" s="205" t="s">
        <v>349</v>
      </c>
      <c r="G198" s="206" t="s">
        <v>159</v>
      </c>
      <c r="H198" s="207">
        <v>50.234999999999999</v>
      </c>
      <c r="I198" s="208"/>
      <c r="J198" s="209">
        <f>ROUND(I198*H198,2)</f>
        <v>0</v>
      </c>
      <c r="K198" s="205" t="s">
        <v>118</v>
      </c>
      <c r="L198" s="41"/>
      <c r="M198" s="210" t="s">
        <v>1</v>
      </c>
      <c r="N198" s="211" t="s">
        <v>42</v>
      </c>
      <c r="O198" s="77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AR198" s="15" t="s">
        <v>119</v>
      </c>
      <c r="AT198" s="15" t="s">
        <v>114</v>
      </c>
      <c r="AU198" s="15" t="s">
        <v>80</v>
      </c>
      <c r="AY198" s="15" t="s">
        <v>111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5" t="s">
        <v>76</v>
      </c>
      <c r="BK198" s="214">
        <f>ROUND(I198*H198,2)</f>
        <v>0</v>
      </c>
      <c r="BL198" s="15" t="s">
        <v>119</v>
      </c>
      <c r="BM198" s="15" t="s">
        <v>350</v>
      </c>
    </row>
    <row r="199" s="1" customFormat="1">
      <c r="B199" s="36"/>
      <c r="C199" s="37"/>
      <c r="D199" s="215" t="s">
        <v>121</v>
      </c>
      <c r="E199" s="37"/>
      <c r="F199" s="216" t="s">
        <v>351</v>
      </c>
      <c r="G199" s="37"/>
      <c r="H199" s="37"/>
      <c r="I199" s="129"/>
      <c r="J199" s="37"/>
      <c r="K199" s="37"/>
      <c r="L199" s="41"/>
      <c r="M199" s="217"/>
      <c r="N199" s="77"/>
      <c r="O199" s="77"/>
      <c r="P199" s="77"/>
      <c r="Q199" s="77"/>
      <c r="R199" s="77"/>
      <c r="S199" s="77"/>
      <c r="T199" s="78"/>
      <c r="AT199" s="15" t="s">
        <v>121</v>
      </c>
      <c r="AU199" s="15" t="s">
        <v>80</v>
      </c>
    </row>
    <row r="200" s="11" customFormat="1">
      <c r="B200" s="218"/>
      <c r="C200" s="219"/>
      <c r="D200" s="215" t="s">
        <v>123</v>
      </c>
      <c r="E200" s="220" t="s">
        <v>1</v>
      </c>
      <c r="F200" s="221" t="s">
        <v>352</v>
      </c>
      <c r="G200" s="219"/>
      <c r="H200" s="220" t="s">
        <v>1</v>
      </c>
      <c r="I200" s="222"/>
      <c r="J200" s="219"/>
      <c r="K200" s="219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123</v>
      </c>
      <c r="AU200" s="227" t="s">
        <v>80</v>
      </c>
      <c r="AV200" s="11" t="s">
        <v>76</v>
      </c>
      <c r="AW200" s="11" t="s">
        <v>34</v>
      </c>
      <c r="AX200" s="11" t="s">
        <v>71</v>
      </c>
      <c r="AY200" s="227" t="s">
        <v>111</v>
      </c>
    </row>
    <row r="201" s="12" customFormat="1">
      <c r="B201" s="228"/>
      <c r="C201" s="229"/>
      <c r="D201" s="215" t="s">
        <v>123</v>
      </c>
      <c r="E201" s="230" t="s">
        <v>1</v>
      </c>
      <c r="F201" s="231" t="s">
        <v>353</v>
      </c>
      <c r="G201" s="229"/>
      <c r="H201" s="232">
        <v>50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123</v>
      </c>
      <c r="AU201" s="238" t="s">
        <v>80</v>
      </c>
      <c r="AV201" s="12" t="s">
        <v>80</v>
      </c>
      <c r="AW201" s="12" t="s">
        <v>34</v>
      </c>
      <c r="AX201" s="12" t="s">
        <v>71</v>
      </c>
      <c r="AY201" s="238" t="s">
        <v>111</v>
      </c>
    </row>
    <row r="202" s="11" customFormat="1">
      <c r="B202" s="218"/>
      <c r="C202" s="219"/>
      <c r="D202" s="215" t="s">
        <v>123</v>
      </c>
      <c r="E202" s="220" t="s">
        <v>1</v>
      </c>
      <c r="F202" s="221" t="s">
        <v>354</v>
      </c>
      <c r="G202" s="219"/>
      <c r="H202" s="220" t="s">
        <v>1</v>
      </c>
      <c r="I202" s="222"/>
      <c r="J202" s="219"/>
      <c r="K202" s="219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123</v>
      </c>
      <c r="AU202" s="227" t="s">
        <v>80</v>
      </c>
      <c r="AV202" s="11" t="s">
        <v>76</v>
      </c>
      <c r="AW202" s="11" t="s">
        <v>34</v>
      </c>
      <c r="AX202" s="11" t="s">
        <v>71</v>
      </c>
      <c r="AY202" s="227" t="s">
        <v>111</v>
      </c>
    </row>
    <row r="203" s="12" customFormat="1">
      <c r="B203" s="228"/>
      <c r="C203" s="229"/>
      <c r="D203" s="215" t="s">
        <v>123</v>
      </c>
      <c r="E203" s="230" t="s">
        <v>1</v>
      </c>
      <c r="F203" s="231" t="s">
        <v>355</v>
      </c>
      <c r="G203" s="229"/>
      <c r="H203" s="232">
        <v>0.23499999999999999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123</v>
      </c>
      <c r="AU203" s="238" t="s">
        <v>80</v>
      </c>
      <c r="AV203" s="12" t="s">
        <v>80</v>
      </c>
      <c r="AW203" s="12" t="s">
        <v>34</v>
      </c>
      <c r="AX203" s="12" t="s">
        <v>71</v>
      </c>
      <c r="AY203" s="238" t="s">
        <v>111</v>
      </c>
    </row>
    <row r="204" s="13" customFormat="1">
      <c r="B204" s="239"/>
      <c r="C204" s="240"/>
      <c r="D204" s="215" t="s">
        <v>123</v>
      </c>
      <c r="E204" s="241" t="s">
        <v>1</v>
      </c>
      <c r="F204" s="242" t="s">
        <v>145</v>
      </c>
      <c r="G204" s="240"/>
      <c r="H204" s="243">
        <v>50.234999999999999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AT204" s="249" t="s">
        <v>123</v>
      </c>
      <c r="AU204" s="249" t="s">
        <v>80</v>
      </c>
      <c r="AV204" s="13" t="s">
        <v>119</v>
      </c>
      <c r="AW204" s="13" t="s">
        <v>34</v>
      </c>
      <c r="AX204" s="13" t="s">
        <v>76</v>
      </c>
      <c r="AY204" s="249" t="s">
        <v>111</v>
      </c>
    </row>
    <row r="205" s="1" customFormat="1" ht="22.5" customHeight="1">
      <c r="B205" s="36"/>
      <c r="C205" s="203" t="s">
        <v>356</v>
      </c>
      <c r="D205" s="203" t="s">
        <v>114</v>
      </c>
      <c r="E205" s="204" t="s">
        <v>357</v>
      </c>
      <c r="F205" s="205" t="s">
        <v>358</v>
      </c>
      <c r="G205" s="206" t="s">
        <v>159</v>
      </c>
      <c r="H205" s="207">
        <v>50</v>
      </c>
      <c r="I205" s="208"/>
      <c r="J205" s="209">
        <f>ROUND(I205*H205,2)</f>
        <v>0</v>
      </c>
      <c r="K205" s="205" t="s">
        <v>118</v>
      </c>
      <c r="L205" s="41"/>
      <c r="M205" s="210" t="s">
        <v>1</v>
      </c>
      <c r="N205" s="211" t="s">
        <v>42</v>
      </c>
      <c r="O205" s="77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AR205" s="15" t="s">
        <v>119</v>
      </c>
      <c r="AT205" s="15" t="s">
        <v>114</v>
      </c>
      <c r="AU205" s="15" t="s">
        <v>80</v>
      </c>
      <c r="AY205" s="15" t="s">
        <v>111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5" t="s">
        <v>76</v>
      </c>
      <c r="BK205" s="214">
        <f>ROUND(I205*H205,2)</f>
        <v>0</v>
      </c>
      <c r="BL205" s="15" t="s">
        <v>119</v>
      </c>
      <c r="BM205" s="15" t="s">
        <v>359</v>
      </c>
    </row>
    <row r="206" s="1" customFormat="1">
      <c r="B206" s="36"/>
      <c r="C206" s="37"/>
      <c r="D206" s="215" t="s">
        <v>121</v>
      </c>
      <c r="E206" s="37"/>
      <c r="F206" s="216" t="s">
        <v>360</v>
      </c>
      <c r="G206" s="37"/>
      <c r="H206" s="37"/>
      <c r="I206" s="129"/>
      <c r="J206" s="37"/>
      <c r="K206" s="37"/>
      <c r="L206" s="41"/>
      <c r="M206" s="217"/>
      <c r="N206" s="77"/>
      <c r="O206" s="77"/>
      <c r="P206" s="77"/>
      <c r="Q206" s="77"/>
      <c r="R206" s="77"/>
      <c r="S206" s="77"/>
      <c r="T206" s="78"/>
      <c r="AT206" s="15" t="s">
        <v>121</v>
      </c>
      <c r="AU206" s="15" t="s">
        <v>80</v>
      </c>
    </row>
    <row r="207" s="1" customFormat="1" ht="22.5" customHeight="1">
      <c r="B207" s="36"/>
      <c r="C207" s="203" t="s">
        <v>361</v>
      </c>
      <c r="D207" s="203" t="s">
        <v>114</v>
      </c>
      <c r="E207" s="204" t="s">
        <v>362</v>
      </c>
      <c r="F207" s="205" t="s">
        <v>363</v>
      </c>
      <c r="G207" s="206" t="s">
        <v>159</v>
      </c>
      <c r="H207" s="207">
        <v>0.30199999999999999</v>
      </c>
      <c r="I207" s="208"/>
      <c r="J207" s="209">
        <f>ROUND(I207*H207,2)</f>
        <v>0</v>
      </c>
      <c r="K207" s="205" t="s">
        <v>118</v>
      </c>
      <c r="L207" s="41"/>
      <c r="M207" s="210" t="s">
        <v>1</v>
      </c>
      <c r="N207" s="211" t="s">
        <v>42</v>
      </c>
      <c r="O207" s="77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AR207" s="15" t="s">
        <v>119</v>
      </c>
      <c r="AT207" s="15" t="s">
        <v>114</v>
      </c>
      <c r="AU207" s="15" t="s">
        <v>80</v>
      </c>
      <c r="AY207" s="15" t="s">
        <v>111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5" t="s">
        <v>76</v>
      </c>
      <c r="BK207" s="214">
        <f>ROUND(I207*H207,2)</f>
        <v>0</v>
      </c>
      <c r="BL207" s="15" t="s">
        <v>119</v>
      </c>
      <c r="BM207" s="15" t="s">
        <v>364</v>
      </c>
    </row>
    <row r="208" s="1" customFormat="1">
      <c r="B208" s="36"/>
      <c r="C208" s="37"/>
      <c r="D208" s="215" t="s">
        <v>121</v>
      </c>
      <c r="E208" s="37"/>
      <c r="F208" s="216" t="s">
        <v>365</v>
      </c>
      <c r="G208" s="37"/>
      <c r="H208" s="37"/>
      <c r="I208" s="129"/>
      <c r="J208" s="37"/>
      <c r="K208" s="37"/>
      <c r="L208" s="41"/>
      <c r="M208" s="217"/>
      <c r="N208" s="77"/>
      <c r="O208" s="77"/>
      <c r="P208" s="77"/>
      <c r="Q208" s="77"/>
      <c r="R208" s="77"/>
      <c r="S208" s="77"/>
      <c r="T208" s="78"/>
      <c r="AT208" s="15" t="s">
        <v>121</v>
      </c>
      <c r="AU208" s="15" t="s">
        <v>80</v>
      </c>
    </row>
    <row r="209" s="11" customFormat="1">
      <c r="B209" s="218"/>
      <c r="C209" s="219"/>
      <c r="D209" s="215" t="s">
        <v>123</v>
      </c>
      <c r="E209" s="220" t="s">
        <v>1</v>
      </c>
      <c r="F209" s="221" t="s">
        <v>354</v>
      </c>
      <c r="G209" s="219"/>
      <c r="H209" s="220" t="s">
        <v>1</v>
      </c>
      <c r="I209" s="222"/>
      <c r="J209" s="219"/>
      <c r="K209" s="219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123</v>
      </c>
      <c r="AU209" s="227" t="s">
        <v>80</v>
      </c>
      <c r="AV209" s="11" t="s">
        <v>76</v>
      </c>
      <c r="AW209" s="11" t="s">
        <v>34</v>
      </c>
      <c r="AX209" s="11" t="s">
        <v>71</v>
      </c>
      <c r="AY209" s="227" t="s">
        <v>111</v>
      </c>
    </row>
    <row r="210" s="12" customFormat="1">
      <c r="B210" s="228"/>
      <c r="C210" s="229"/>
      <c r="D210" s="215" t="s">
        <v>123</v>
      </c>
      <c r="E210" s="230" t="s">
        <v>1</v>
      </c>
      <c r="F210" s="231" t="s">
        <v>366</v>
      </c>
      <c r="G210" s="229"/>
      <c r="H210" s="232">
        <v>0.30199999999999999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123</v>
      </c>
      <c r="AU210" s="238" t="s">
        <v>80</v>
      </c>
      <c r="AV210" s="12" t="s">
        <v>80</v>
      </c>
      <c r="AW210" s="12" t="s">
        <v>34</v>
      </c>
      <c r="AX210" s="12" t="s">
        <v>76</v>
      </c>
      <c r="AY210" s="238" t="s">
        <v>111</v>
      </c>
    </row>
    <row r="211" s="1" customFormat="1" ht="22.5" customHeight="1">
      <c r="B211" s="36"/>
      <c r="C211" s="203" t="s">
        <v>367</v>
      </c>
      <c r="D211" s="203" t="s">
        <v>114</v>
      </c>
      <c r="E211" s="204" t="s">
        <v>368</v>
      </c>
      <c r="F211" s="205" t="s">
        <v>369</v>
      </c>
      <c r="G211" s="206" t="s">
        <v>117</v>
      </c>
      <c r="H211" s="207">
        <v>3</v>
      </c>
      <c r="I211" s="208"/>
      <c r="J211" s="209">
        <f>ROUND(I211*H211,2)</f>
        <v>0</v>
      </c>
      <c r="K211" s="205" t="s">
        <v>118</v>
      </c>
      <c r="L211" s="41"/>
      <c r="M211" s="210" t="s">
        <v>1</v>
      </c>
      <c r="N211" s="211" t="s">
        <v>42</v>
      </c>
      <c r="O211" s="77"/>
      <c r="P211" s="212">
        <f>O211*H211</f>
        <v>0</v>
      </c>
      <c r="Q211" s="212">
        <v>0</v>
      </c>
      <c r="R211" s="212">
        <f>Q211*H211</f>
        <v>0</v>
      </c>
      <c r="S211" s="212">
        <v>0</v>
      </c>
      <c r="T211" s="213">
        <f>S211*H211</f>
        <v>0</v>
      </c>
      <c r="AR211" s="15" t="s">
        <v>119</v>
      </c>
      <c r="AT211" s="15" t="s">
        <v>114</v>
      </c>
      <c r="AU211" s="15" t="s">
        <v>80</v>
      </c>
      <c r="AY211" s="15" t="s">
        <v>111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5" t="s">
        <v>76</v>
      </c>
      <c r="BK211" s="214">
        <f>ROUND(I211*H211,2)</f>
        <v>0</v>
      </c>
      <c r="BL211" s="15" t="s">
        <v>119</v>
      </c>
      <c r="BM211" s="15" t="s">
        <v>370</v>
      </c>
    </row>
    <row r="212" s="1" customFormat="1">
      <c r="B212" s="36"/>
      <c r="C212" s="37"/>
      <c r="D212" s="215" t="s">
        <v>121</v>
      </c>
      <c r="E212" s="37"/>
      <c r="F212" s="216" t="s">
        <v>371</v>
      </c>
      <c r="G212" s="37"/>
      <c r="H212" s="37"/>
      <c r="I212" s="129"/>
      <c r="J212" s="37"/>
      <c r="K212" s="37"/>
      <c r="L212" s="41"/>
      <c r="M212" s="260"/>
      <c r="N212" s="261"/>
      <c r="O212" s="261"/>
      <c r="P212" s="261"/>
      <c r="Q212" s="261"/>
      <c r="R212" s="261"/>
      <c r="S212" s="261"/>
      <c r="T212" s="262"/>
      <c r="AT212" s="15" t="s">
        <v>121</v>
      </c>
      <c r="AU212" s="15" t="s">
        <v>80</v>
      </c>
    </row>
    <row r="213" s="1" customFormat="1" ht="6.96" customHeight="1">
      <c r="B213" s="55"/>
      <c r="C213" s="56"/>
      <c r="D213" s="56"/>
      <c r="E213" s="56"/>
      <c r="F213" s="56"/>
      <c r="G213" s="56"/>
      <c r="H213" s="56"/>
      <c r="I213" s="153"/>
      <c r="J213" s="56"/>
      <c r="K213" s="56"/>
      <c r="L213" s="41"/>
    </row>
  </sheetData>
  <sheetProtection sheet="1" autoFilter="0" formatColumns="0" formatRows="0" objects="1" scenarios="1" spinCount="100000" saltValue="tInOYqNeG/+o5yRWI7rRc8PYgiDTmGDpDxVALNYhnJi5QVLU4zJ4GgrL385IzhK8bYgRJYvqYdfGUJ9h3rQFOw==" hashValue="qxRqrz/sTA8igocGTGyieEcavMsgaD9CiFA5Wp1Bc3Kg6FlfE6bgoA4I9GxjYVQH5D4Iv38RnlwiJLiiT+xzDA==" algorithmName="SHA-512" password="CC35"/>
  <autoFilter ref="C80:K21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82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80</v>
      </c>
    </row>
    <row r="4" ht="24.96" customHeight="1">
      <c r="B4" s="18"/>
      <c r="D4" s="126" t="s">
        <v>86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Oprava výhybek č. 1 - 6 v žst. Boletice nad Labem</v>
      </c>
      <c r="F7" s="127"/>
      <c r="G7" s="127"/>
      <c r="H7" s="127"/>
      <c r="L7" s="18"/>
    </row>
    <row r="8" s="1" customFormat="1" ht="12" customHeight="1">
      <c r="B8" s="41"/>
      <c r="D8" s="127" t="s">
        <v>87</v>
      </c>
      <c r="I8" s="129"/>
      <c r="L8" s="41"/>
    </row>
    <row r="9" s="1" customFormat="1" ht="36.96" customHeight="1">
      <c r="B9" s="41"/>
      <c r="E9" s="130" t="s">
        <v>372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2. 4. 2019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31" t="s">
        <v>28</v>
      </c>
      <c r="J15" s="15" t="s">
        <v>29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30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32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28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35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28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36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37</v>
      </c>
      <c r="I30" s="129"/>
      <c r="J30" s="138">
        <f>ROUND(J79,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39</v>
      </c>
      <c r="I32" s="140" t="s">
        <v>38</v>
      </c>
      <c r="J32" s="139" t="s">
        <v>40</v>
      </c>
      <c r="L32" s="41"/>
    </row>
    <row r="33" s="1" customFormat="1" ht="14.4" customHeight="1">
      <c r="B33" s="41"/>
      <c r="D33" s="127" t="s">
        <v>41</v>
      </c>
      <c r="E33" s="127" t="s">
        <v>42</v>
      </c>
      <c r="F33" s="141">
        <f>ROUND((SUM(BE79:BE99)),  2)</f>
        <v>0</v>
      </c>
      <c r="I33" s="142">
        <v>0.20999999999999999</v>
      </c>
      <c r="J33" s="141">
        <f>ROUND(((SUM(BE79:BE99))*I33),  2)</f>
        <v>0</v>
      </c>
      <c r="L33" s="41"/>
    </row>
    <row r="34" s="1" customFormat="1" ht="14.4" customHeight="1">
      <c r="B34" s="41"/>
      <c r="E34" s="127" t="s">
        <v>43</v>
      </c>
      <c r="F34" s="141">
        <f>ROUND((SUM(BF79:BF99)),  2)</f>
        <v>0</v>
      </c>
      <c r="I34" s="142">
        <v>0.14999999999999999</v>
      </c>
      <c r="J34" s="141">
        <f>ROUND(((SUM(BF79:BF99))*I34),  2)</f>
        <v>0</v>
      </c>
      <c r="L34" s="41"/>
    </row>
    <row r="35" hidden="1" s="1" customFormat="1" ht="14.4" customHeight="1">
      <c r="B35" s="41"/>
      <c r="E35" s="127" t="s">
        <v>44</v>
      </c>
      <c r="F35" s="141">
        <f>ROUND((SUM(BG79:BG99)),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45</v>
      </c>
      <c r="F36" s="141">
        <f>ROUND((SUM(BH79:BH99)),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46</v>
      </c>
      <c r="F37" s="141">
        <f>ROUND((SUM(BI79:BI99)),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89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Oprava výhybek č. 1 - 6 v žst. Boletice nad Labem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87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2 - Materiál dodávaný objednatelem - NEOCEŇOVAT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žst. Boletice nad Labem</v>
      </c>
      <c r="G52" s="37"/>
      <c r="H52" s="37"/>
      <c r="I52" s="131" t="s">
        <v>22</v>
      </c>
      <c r="J52" s="65" t="str">
        <f>IF(J12="","",J12)</f>
        <v>2. 4. 2019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SŽDC s.o., OŘ Ústí n.L., ST Ústí n.L.</v>
      </c>
      <c r="G54" s="37"/>
      <c r="H54" s="37"/>
      <c r="I54" s="131" t="s">
        <v>32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31" t="s">
        <v>35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90</v>
      </c>
      <c r="D57" s="159"/>
      <c r="E57" s="159"/>
      <c r="F57" s="159"/>
      <c r="G57" s="159"/>
      <c r="H57" s="159"/>
      <c r="I57" s="160"/>
      <c r="J57" s="161" t="s">
        <v>91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92</v>
      </c>
      <c r="D59" s="37"/>
      <c r="E59" s="37"/>
      <c r="F59" s="37"/>
      <c r="G59" s="37"/>
      <c r="H59" s="37"/>
      <c r="I59" s="129"/>
      <c r="J59" s="96">
        <f>J79</f>
        <v>0</v>
      </c>
      <c r="K59" s="37"/>
      <c r="L59" s="41"/>
      <c r="AU59" s="15" t="s">
        <v>93</v>
      </c>
    </row>
    <row r="60" s="1" customFormat="1" ht="21.84" customHeight="1">
      <c r="B60" s="36"/>
      <c r="C60" s="37"/>
      <c r="D60" s="37"/>
      <c r="E60" s="37"/>
      <c r="F60" s="37"/>
      <c r="G60" s="37"/>
      <c r="H60" s="37"/>
      <c r="I60" s="129"/>
      <c r="J60" s="37"/>
      <c r="K60" s="37"/>
      <c r="L60" s="41"/>
    </row>
    <row r="61" s="1" customFormat="1" ht="6.96" customHeight="1">
      <c r="B61" s="55"/>
      <c r="C61" s="56"/>
      <c r="D61" s="56"/>
      <c r="E61" s="56"/>
      <c r="F61" s="56"/>
      <c r="G61" s="56"/>
      <c r="H61" s="56"/>
      <c r="I61" s="153"/>
      <c r="J61" s="56"/>
      <c r="K61" s="56"/>
      <c r="L61" s="41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56"/>
      <c r="J65" s="58"/>
      <c r="K65" s="58"/>
      <c r="L65" s="41"/>
    </row>
    <row r="66" s="1" customFormat="1" ht="24.96" customHeight="1">
      <c r="B66" s="36"/>
      <c r="C66" s="21" t="s">
        <v>96</v>
      </c>
      <c r="D66" s="37"/>
      <c r="E66" s="37"/>
      <c r="F66" s="37"/>
      <c r="G66" s="37"/>
      <c r="H66" s="37"/>
      <c r="I66" s="129"/>
      <c r="J66" s="37"/>
      <c r="K66" s="37"/>
      <c r="L66" s="41"/>
    </row>
    <row r="67" s="1" customFormat="1" ht="6.96" customHeight="1">
      <c r="B67" s="36"/>
      <c r="C67" s="37"/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12" customHeight="1">
      <c r="B68" s="36"/>
      <c r="C68" s="30" t="s">
        <v>16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16.5" customHeight="1">
      <c r="B69" s="36"/>
      <c r="C69" s="37"/>
      <c r="D69" s="37"/>
      <c r="E69" s="157" t="str">
        <f>E7</f>
        <v>Oprava výhybek č. 1 - 6 v žst. Boletice nad Labem</v>
      </c>
      <c r="F69" s="30"/>
      <c r="G69" s="30"/>
      <c r="H69" s="30"/>
      <c r="I69" s="129"/>
      <c r="J69" s="37"/>
      <c r="K69" s="37"/>
      <c r="L69" s="41"/>
    </row>
    <row r="70" s="1" customFormat="1" ht="12" customHeight="1">
      <c r="B70" s="36"/>
      <c r="C70" s="30" t="s">
        <v>87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62" t="str">
        <f>E9</f>
        <v>2 - Materiál dodávaný objednatelem - NEOCEŇOVAT</v>
      </c>
      <c r="F71" s="37"/>
      <c r="G71" s="37"/>
      <c r="H71" s="37"/>
      <c r="I71" s="129"/>
      <c r="J71" s="37"/>
      <c r="K71" s="37"/>
      <c r="L71" s="41"/>
    </row>
    <row r="72" s="1" customFormat="1" ht="6.96" customHeight="1">
      <c r="B72" s="36"/>
      <c r="C72" s="37"/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2" customHeight="1">
      <c r="B73" s="36"/>
      <c r="C73" s="30" t="s">
        <v>20</v>
      </c>
      <c r="D73" s="37"/>
      <c r="E73" s="37"/>
      <c r="F73" s="25" t="str">
        <f>F12</f>
        <v>žst. Boletice nad Labem</v>
      </c>
      <c r="G73" s="37"/>
      <c r="H73" s="37"/>
      <c r="I73" s="131" t="s">
        <v>22</v>
      </c>
      <c r="J73" s="65" t="str">
        <f>IF(J12="","",J12)</f>
        <v>2. 4. 2019</v>
      </c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3.65" customHeight="1">
      <c r="B75" s="36"/>
      <c r="C75" s="30" t="s">
        <v>24</v>
      </c>
      <c r="D75" s="37"/>
      <c r="E75" s="37"/>
      <c r="F75" s="25" t="str">
        <f>E15</f>
        <v>SŽDC s.o., OŘ Ústí n.L., ST Ústí n.L.</v>
      </c>
      <c r="G75" s="37"/>
      <c r="H75" s="37"/>
      <c r="I75" s="131" t="s">
        <v>32</v>
      </c>
      <c r="J75" s="34" t="str">
        <f>E21</f>
        <v xml:space="preserve"> </v>
      </c>
      <c r="K75" s="37"/>
      <c r="L75" s="41"/>
    </row>
    <row r="76" s="1" customFormat="1" ht="13.65" customHeight="1">
      <c r="B76" s="36"/>
      <c r="C76" s="30" t="s">
        <v>30</v>
      </c>
      <c r="D76" s="37"/>
      <c r="E76" s="37"/>
      <c r="F76" s="25" t="str">
        <f>IF(E18="","",E18)</f>
        <v>Vyplň údaj</v>
      </c>
      <c r="G76" s="37"/>
      <c r="H76" s="37"/>
      <c r="I76" s="131" t="s">
        <v>35</v>
      </c>
      <c r="J76" s="34" t="str">
        <f>E24</f>
        <v xml:space="preserve"> </v>
      </c>
      <c r="K76" s="37"/>
      <c r="L76" s="41"/>
    </row>
    <row r="77" s="1" customFormat="1" ht="10.32" customHeight="1">
      <c r="B77" s="36"/>
      <c r="C77" s="37"/>
      <c r="D77" s="37"/>
      <c r="E77" s="37"/>
      <c r="F77" s="37"/>
      <c r="G77" s="37"/>
      <c r="H77" s="37"/>
      <c r="I77" s="129"/>
      <c r="J77" s="37"/>
      <c r="K77" s="37"/>
      <c r="L77" s="41"/>
    </row>
    <row r="78" s="9" customFormat="1" ht="29.28" customHeight="1">
      <c r="B78" s="177"/>
      <c r="C78" s="178" t="s">
        <v>97</v>
      </c>
      <c r="D78" s="179" t="s">
        <v>56</v>
      </c>
      <c r="E78" s="179" t="s">
        <v>52</v>
      </c>
      <c r="F78" s="179" t="s">
        <v>53</v>
      </c>
      <c r="G78" s="179" t="s">
        <v>98</v>
      </c>
      <c r="H78" s="179" t="s">
        <v>99</v>
      </c>
      <c r="I78" s="180" t="s">
        <v>100</v>
      </c>
      <c r="J78" s="179" t="s">
        <v>91</v>
      </c>
      <c r="K78" s="181" t="s">
        <v>101</v>
      </c>
      <c r="L78" s="182"/>
      <c r="M78" s="86" t="s">
        <v>1</v>
      </c>
      <c r="N78" s="87" t="s">
        <v>41</v>
      </c>
      <c r="O78" s="87" t="s">
        <v>102</v>
      </c>
      <c r="P78" s="87" t="s">
        <v>103</v>
      </c>
      <c r="Q78" s="87" t="s">
        <v>104</v>
      </c>
      <c r="R78" s="87" t="s">
        <v>105</v>
      </c>
      <c r="S78" s="87" t="s">
        <v>106</v>
      </c>
      <c r="T78" s="88" t="s">
        <v>107</v>
      </c>
    </row>
    <row r="79" s="1" customFormat="1" ht="22.8" customHeight="1">
      <c r="B79" s="36"/>
      <c r="C79" s="93" t="s">
        <v>108</v>
      </c>
      <c r="D79" s="37"/>
      <c r="E79" s="37"/>
      <c r="F79" s="37"/>
      <c r="G79" s="37"/>
      <c r="H79" s="37"/>
      <c r="I79" s="129"/>
      <c r="J79" s="183">
        <f>BK79</f>
        <v>0</v>
      </c>
      <c r="K79" s="37"/>
      <c r="L79" s="41"/>
      <c r="M79" s="89"/>
      <c r="N79" s="90"/>
      <c r="O79" s="90"/>
      <c r="P79" s="184">
        <f>SUM(P80:P99)</f>
        <v>0</v>
      </c>
      <c r="Q79" s="90"/>
      <c r="R79" s="184">
        <f>SUM(R80:R99)</f>
        <v>60.696975000000002</v>
      </c>
      <c r="S79" s="90"/>
      <c r="T79" s="185">
        <f>SUM(T80:T99)</f>
        <v>0</v>
      </c>
      <c r="AT79" s="15" t="s">
        <v>70</v>
      </c>
      <c r="AU79" s="15" t="s">
        <v>93</v>
      </c>
      <c r="BK79" s="186">
        <f>SUM(BK80:BK99)</f>
        <v>0</v>
      </c>
    </row>
    <row r="80" s="1" customFormat="1" ht="22.5" customHeight="1">
      <c r="B80" s="36"/>
      <c r="C80" s="250" t="s">
        <v>76</v>
      </c>
      <c r="D80" s="250" t="s">
        <v>174</v>
      </c>
      <c r="E80" s="251" t="s">
        <v>373</v>
      </c>
      <c r="F80" s="252" t="s">
        <v>374</v>
      </c>
      <c r="G80" s="253" t="s">
        <v>153</v>
      </c>
      <c r="H80" s="254">
        <v>52.109000000000002</v>
      </c>
      <c r="I80" s="255"/>
      <c r="J80" s="256">
        <f>ROUND(I80*H80,2)</f>
        <v>0</v>
      </c>
      <c r="K80" s="252" t="s">
        <v>118</v>
      </c>
      <c r="L80" s="257"/>
      <c r="M80" s="258" t="s">
        <v>1</v>
      </c>
      <c r="N80" s="259" t="s">
        <v>42</v>
      </c>
      <c r="O80" s="77"/>
      <c r="P80" s="212">
        <f>O80*H80</f>
        <v>0</v>
      </c>
      <c r="Q80" s="212">
        <v>0.95499999999999996</v>
      </c>
      <c r="R80" s="212">
        <f>Q80*H80</f>
        <v>49.764094999999998</v>
      </c>
      <c r="S80" s="212">
        <v>0</v>
      </c>
      <c r="T80" s="213">
        <f>S80*H80</f>
        <v>0</v>
      </c>
      <c r="AR80" s="15" t="s">
        <v>162</v>
      </c>
      <c r="AT80" s="15" t="s">
        <v>174</v>
      </c>
      <c r="AU80" s="15" t="s">
        <v>71</v>
      </c>
      <c r="AY80" s="15" t="s">
        <v>111</v>
      </c>
      <c r="BE80" s="214">
        <f>IF(N80="základní",J80,0)</f>
        <v>0</v>
      </c>
      <c r="BF80" s="214">
        <f>IF(N80="snížená",J80,0)</f>
        <v>0</v>
      </c>
      <c r="BG80" s="214">
        <f>IF(N80="zákl. přenesená",J80,0)</f>
        <v>0</v>
      </c>
      <c r="BH80" s="214">
        <f>IF(N80="sníž. přenesená",J80,0)</f>
        <v>0</v>
      </c>
      <c r="BI80" s="214">
        <f>IF(N80="nulová",J80,0)</f>
        <v>0</v>
      </c>
      <c r="BJ80" s="15" t="s">
        <v>76</v>
      </c>
      <c r="BK80" s="214">
        <f>ROUND(I80*H80,2)</f>
        <v>0</v>
      </c>
      <c r="BL80" s="15" t="s">
        <v>119</v>
      </c>
      <c r="BM80" s="15" t="s">
        <v>375</v>
      </c>
    </row>
    <row r="81" s="1" customFormat="1">
      <c r="B81" s="36"/>
      <c r="C81" s="37"/>
      <c r="D81" s="215" t="s">
        <v>121</v>
      </c>
      <c r="E81" s="37"/>
      <c r="F81" s="216" t="s">
        <v>374</v>
      </c>
      <c r="G81" s="37"/>
      <c r="H81" s="37"/>
      <c r="I81" s="129"/>
      <c r="J81" s="37"/>
      <c r="K81" s="37"/>
      <c r="L81" s="41"/>
      <c r="M81" s="217"/>
      <c r="N81" s="77"/>
      <c r="O81" s="77"/>
      <c r="P81" s="77"/>
      <c r="Q81" s="77"/>
      <c r="R81" s="77"/>
      <c r="S81" s="77"/>
      <c r="T81" s="78"/>
      <c r="AT81" s="15" t="s">
        <v>121</v>
      </c>
      <c r="AU81" s="15" t="s">
        <v>71</v>
      </c>
    </row>
    <row r="82" s="1" customFormat="1" ht="22.5" customHeight="1">
      <c r="B82" s="36"/>
      <c r="C82" s="250" t="s">
        <v>80</v>
      </c>
      <c r="D82" s="250" t="s">
        <v>174</v>
      </c>
      <c r="E82" s="251" t="s">
        <v>376</v>
      </c>
      <c r="F82" s="252" t="s">
        <v>377</v>
      </c>
      <c r="G82" s="253" t="s">
        <v>117</v>
      </c>
      <c r="H82" s="254">
        <v>12</v>
      </c>
      <c r="I82" s="255"/>
      <c r="J82" s="256">
        <f>ROUND(I82*H82,2)</f>
        <v>0</v>
      </c>
      <c r="K82" s="252" t="s">
        <v>118</v>
      </c>
      <c r="L82" s="257"/>
      <c r="M82" s="258" t="s">
        <v>1</v>
      </c>
      <c r="N82" s="259" t="s">
        <v>42</v>
      </c>
      <c r="O82" s="77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AR82" s="15" t="s">
        <v>162</v>
      </c>
      <c r="AT82" s="15" t="s">
        <v>174</v>
      </c>
      <c r="AU82" s="15" t="s">
        <v>71</v>
      </c>
      <c r="AY82" s="15" t="s">
        <v>111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5" t="s">
        <v>76</v>
      </c>
      <c r="BK82" s="214">
        <f>ROUND(I82*H82,2)</f>
        <v>0</v>
      </c>
      <c r="BL82" s="15" t="s">
        <v>119</v>
      </c>
      <c r="BM82" s="15" t="s">
        <v>378</v>
      </c>
    </row>
    <row r="83" s="1" customFormat="1">
      <c r="B83" s="36"/>
      <c r="C83" s="37"/>
      <c r="D83" s="215" t="s">
        <v>121</v>
      </c>
      <c r="E83" s="37"/>
      <c r="F83" s="216" t="s">
        <v>377</v>
      </c>
      <c r="G83" s="37"/>
      <c r="H83" s="37"/>
      <c r="I83" s="129"/>
      <c r="J83" s="37"/>
      <c r="K83" s="37"/>
      <c r="L83" s="41"/>
      <c r="M83" s="217"/>
      <c r="N83" s="77"/>
      <c r="O83" s="77"/>
      <c r="P83" s="77"/>
      <c r="Q83" s="77"/>
      <c r="R83" s="77"/>
      <c r="S83" s="77"/>
      <c r="T83" s="78"/>
      <c r="AT83" s="15" t="s">
        <v>121</v>
      </c>
      <c r="AU83" s="15" t="s">
        <v>71</v>
      </c>
    </row>
    <row r="84" s="12" customFormat="1">
      <c r="B84" s="228"/>
      <c r="C84" s="229"/>
      <c r="D84" s="215" t="s">
        <v>123</v>
      </c>
      <c r="E84" s="230" t="s">
        <v>1</v>
      </c>
      <c r="F84" s="231" t="s">
        <v>379</v>
      </c>
      <c r="G84" s="229"/>
      <c r="H84" s="232">
        <v>2</v>
      </c>
      <c r="I84" s="233"/>
      <c r="J84" s="229"/>
      <c r="K84" s="229"/>
      <c r="L84" s="234"/>
      <c r="M84" s="235"/>
      <c r="N84" s="236"/>
      <c r="O84" s="236"/>
      <c r="P84" s="236"/>
      <c r="Q84" s="236"/>
      <c r="R84" s="236"/>
      <c r="S84" s="236"/>
      <c r="T84" s="237"/>
      <c r="AT84" s="238" t="s">
        <v>123</v>
      </c>
      <c r="AU84" s="238" t="s">
        <v>71</v>
      </c>
      <c r="AV84" s="12" t="s">
        <v>80</v>
      </c>
      <c r="AW84" s="12" t="s">
        <v>34</v>
      </c>
      <c r="AX84" s="12" t="s">
        <v>71</v>
      </c>
      <c r="AY84" s="238" t="s">
        <v>111</v>
      </c>
    </row>
    <row r="85" s="12" customFormat="1">
      <c r="B85" s="228"/>
      <c r="C85" s="229"/>
      <c r="D85" s="215" t="s">
        <v>123</v>
      </c>
      <c r="E85" s="230" t="s">
        <v>1</v>
      </c>
      <c r="F85" s="231" t="s">
        <v>380</v>
      </c>
      <c r="G85" s="229"/>
      <c r="H85" s="232">
        <v>10</v>
      </c>
      <c r="I85" s="233"/>
      <c r="J85" s="229"/>
      <c r="K85" s="229"/>
      <c r="L85" s="234"/>
      <c r="M85" s="235"/>
      <c r="N85" s="236"/>
      <c r="O85" s="236"/>
      <c r="P85" s="236"/>
      <c r="Q85" s="236"/>
      <c r="R85" s="236"/>
      <c r="S85" s="236"/>
      <c r="T85" s="237"/>
      <c r="AT85" s="238" t="s">
        <v>123</v>
      </c>
      <c r="AU85" s="238" t="s">
        <v>71</v>
      </c>
      <c r="AV85" s="12" t="s">
        <v>80</v>
      </c>
      <c r="AW85" s="12" t="s">
        <v>34</v>
      </c>
      <c r="AX85" s="12" t="s">
        <v>71</v>
      </c>
      <c r="AY85" s="238" t="s">
        <v>111</v>
      </c>
    </row>
    <row r="86" s="13" customFormat="1">
      <c r="B86" s="239"/>
      <c r="C86" s="240"/>
      <c r="D86" s="215" t="s">
        <v>123</v>
      </c>
      <c r="E86" s="241" t="s">
        <v>1</v>
      </c>
      <c r="F86" s="242" t="s">
        <v>145</v>
      </c>
      <c r="G86" s="240"/>
      <c r="H86" s="243">
        <v>12</v>
      </c>
      <c r="I86" s="244"/>
      <c r="J86" s="240"/>
      <c r="K86" s="240"/>
      <c r="L86" s="245"/>
      <c r="M86" s="246"/>
      <c r="N86" s="247"/>
      <c r="O86" s="247"/>
      <c r="P86" s="247"/>
      <c r="Q86" s="247"/>
      <c r="R86" s="247"/>
      <c r="S86" s="247"/>
      <c r="T86" s="248"/>
      <c r="AT86" s="249" t="s">
        <v>123</v>
      </c>
      <c r="AU86" s="249" t="s">
        <v>71</v>
      </c>
      <c r="AV86" s="13" t="s">
        <v>119</v>
      </c>
      <c r="AW86" s="13" t="s">
        <v>34</v>
      </c>
      <c r="AX86" s="13" t="s">
        <v>76</v>
      </c>
      <c r="AY86" s="249" t="s">
        <v>111</v>
      </c>
    </row>
    <row r="87" s="1" customFormat="1" ht="22.5" customHeight="1">
      <c r="B87" s="36"/>
      <c r="C87" s="250" t="s">
        <v>83</v>
      </c>
      <c r="D87" s="250" t="s">
        <v>174</v>
      </c>
      <c r="E87" s="251" t="s">
        <v>381</v>
      </c>
      <c r="F87" s="252" t="s">
        <v>382</v>
      </c>
      <c r="G87" s="253" t="s">
        <v>117</v>
      </c>
      <c r="H87" s="254">
        <v>44</v>
      </c>
      <c r="I87" s="255"/>
      <c r="J87" s="256">
        <f>ROUND(I87*H87,2)</f>
        <v>0</v>
      </c>
      <c r="K87" s="252" t="s">
        <v>118</v>
      </c>
      <c r="L87" s="257"/>
      <c r="M87" s="258" t="s">
        <v>1</v>
      </c>
      <c r="N87" s="259" t="s">
        <v>42</v>
      </c>
      <c r="O87" s="77"/>
      <c r="P87" s="212">
        <f>O87*H87</f>
        <v>0</v>
      </c>
      <c r="Q87" s="212">
        <v>0.104</v>
      </c>
      <c r="R87" s="212">
        <f>Q87*H87</f>
        <v>4.5759999999999996</v>
      </c>
      <c r="S87" s="212">
        <v>0</v>
      </c>
      <c r="T87" s="213">
        <f>S87*H87</f>
        <v>0</v>
      </c>
      <c r="AR87" s="15" t="s">
        <v>162</v>
      </c>
      <c r="AT87" s="15" t="s">
        <v>174</v>
      </c>
      <c r="AU87" s="15" t="s">
        <v>71</v>
      </c>
      <c r="AY87" s="15" t="s">
        <v>111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76</v>
      </c>
      <c r="BK87" s="214">
        <f>ROUND(I87*H87,2)</f>
        <v>0</v>
      </c>
      <c r="BL87" s="15" t="s">
        <v>119</v>
      </c>
      <c r="BM87" s="15" t="s">
        <v>383</v>
      </c>
    </row>
    <row r="88" s="1" customFormat="1">
      <c r="B88" s="36"/>
      <c r="C88" s="37"/>
      <c r="D88" s="215" t="s">
        <v>121</v>
      </c>
      <c r="E88" s="37"/>
      <c r="F88" s="216" t="s">
        <v>382</v>
      </c>
      <c r="G88" s="37"/>
      <c r="H88" s="37"/>
      <c r="I88" s="129"/>
      <c r="J88" s="37"/>
      <c r="K88" s="37"/>
      <c r="L88" s="41"/>
      <c r="M88" s="217"/>
      <c r="N88" s="77"/>
      <c r="O88" s="77"/>
      <c r="P88" s="77"/>
      <c r="Q88" s="77"/>
      <c r="R88" s="77"/>
      <c r="S88" s="77"/>
      <c r="T88" s="78"/>
      <c r="AT88" s="15" t="s">
        <v>121</v>
      </c>
      <c r="AU88" s="15" t="s">
        <v>71</v>
      </c>
    </row>
    <row r="89" s="12" customFormat="1">
      <c r="B89" s="228"/>
      <c r="C89" s="229"/>
      <c r="D89" s="215" t="s">
        <v>123</v>
      </c>
      <c r="E89" s="230" t="s">
        <v>1</v>
      </c>
      <c r="F89" s="231" t="s">
        <v>384</v>
      </c>
      <c r="G89" s="229"/>
      <c r="H89" s="232">
        <v>22</v>
      </c>
      <c r="I89" s="233"/>
      <c r="J89" s="229"/>
      <c r="K89" s="229"/>
      <c r="L89" s="234"/>
      <c r="M89" s="235"/>
      <c r="N89" s="236"/>
      <c r="O89" s="236"/>
      <c r="P89" s="236"/>
      <c r="Q89" s="236"/>
      <c r="R89" s="236"/>
      <c r="S89" s="236"/>
      <c r="T89" s="237"/>
      <c r="AT89" s="238" t="s">
        <v>123</v>
      </c>
      <c r="AU89" s="238" t="s">
        <v>71</v>
      </c>
      <c r="AV89" s="12" t="s">
        <v>80</v>
      </c>
      <c r="AW89" s="12" t="s">
        <v>34</v>
      </c>
      <c r="AX89" s="12" t="s">
        <v>71</v>
      </c>
      <c r="AY89" s="238" t="s">
        <v>111</v>
      </c>
    </row>
    <row r="90" s="12" customFormat="1">
      <c r="B90" s="228"/>
      <c r="C90" s="229"/>
      <c r="D90" s="215" t="s">
        <v>123</v>
      </c>
      <c r="E90" s="230" t="s">
        <v>1</v>
      </c>
      <c r="F90" s="231" t="s">
        <v>385</v>
      </c>
      <c r="G90" s="229"/>
      <c r="H90" s="232">
        <v>22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AT90" s="238" t="s">
        <v>123</v>
      </c>
      <c r="AU90" s="238" t="s">
        <v>71</v>
      </c>
      <c r="AV90" s="12" t="s">
        <v>80</v>
      </c>
      <c r="AW90" s="12" t="s">
        <v>34</v>
      </c>
      <c r="AX90" s="12" t="s">
        <v>71</v>
      </c>
      <c r="AY90" s="238" t="s">
        <v>111</v>
      </c>
    </row>
    <row r="91" s="13" customFormat="1">
      <c r="B91" s="239"/>
      <c r="C91" s="240"/>
      <c r="D91" s="215" t="s">
        <v>123</v>
      </c>
      <c r="E91" s="241" t="s">
        <v>1</v>
      </c>
      <c r="F91" s="242" t="s">
        <v>145</v>
      </c>
      <c r="G91" s="240"/>
      <c r="H91" s="243">
        <v>44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AT91" s="249" t="s">
        <v>123</v>
      </c>
      <c r="AU91" s="249" t="s">
        <v>71</v>
      </c>
      <c r="AV91" s="13" t="s">
        <v>119</v>
      </c>
      <c r="AW91" s="13" t="s">
        <v>34</v>
      </c>
      <c r="AX91" s="13" t="s">
        <v>76</v>
      </c>
      <c r="AY91" s="249" t="s">
        <v>111</v>
      </c>
    </row>
    <row r="92" s="1" customFormat="1" ht="22.5" customHeight="1">
      <c r="B92" s="36"/>
      <c r="C92" s="250" t="s">
        <v>119</v>
      </c>
      <c r="D92" s="250" t="s">
        <v>174</v>
      </c>
      <c r="E92" s="251" t="s">
        <v>386</v>
      </c>
      <c r="F92" s="252" t="s">
        <v>387</v>
      </c>
      <c r="G92" s="253" t="s">
        <v>117</v>
      </c>
      <c r="H92" s="254">
        <v>16</v>
      </c>
      <c r="I92" s="255"/>
      <c r="J92" s="256">
        <f>ROUND(I92*H92,2)</f>
        <v>0</v>
      </c>
      <c r="K92" s="252" t="s">
        <v>118</v>
      </c>
      <c r="L92" s="257"/>
      <c r="M92" s="258" t="s">
        <v>1</v>
      </c>
      <c r="N92" s="259" t="s">
        <v>42</v>
      </c>
      <c r="O92" s="77"/>
      <c r="P92" s="212">
        <f>O92*H92</f>
        <v>0</v>
      </c>
      <c r="Q92" s="212">
        <v>0.22444</v>
      </c>
      <c r="R92" s="212">
        <f>Q92*H92</f>
        <v>3.59104</v>
      </c>
      <c r="S92" s="212">
        <v>0</v>
      </c>
      <c r="T92" s="213">
        <f>S92*H92</f>
        <v>0</v>
      </c>
      <c r="AR92" s="15" t="s">
        <v>162</v>
      </c>
      <c r="AT92" s="15" t="s">
        <v>174</v>
      </c>
      <c r="AU92" s="15" t="s">
        <v>71</v>
      </c>
      <c r="AY92" s="15" t="s">
        <v>111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76</v>
      </c>
      <c r="BK92" s="214">
        <f>ROUND(I92*H92,2)</f>
        <v>0</v>
      </c>
      <c r="BL92" s="15" t="s">
        <v>119</v>
      </c>
      <c r="BM92" s="15" t="s">
        <v>388</v>
      </c>
    </row>
    <row r="93" s="1" customFormat="1">
      <c r="B93" s="36"/>
      <c r="C93" s="37"/>
      <c r="D93" s="215" t="s">
        <v>121</v>
      </c>
      <c r="E93" s="37"/>
      <c r="F93" s="216" t="s">
        <v>387</v>
      </c>
      <c r="G93" s="37"/>
      <c r="H93" s="37"/>
      <c r="I93" s="129"/>
      <c r="J93" s="37"/>
      <c r="K93" s="37"/>
      <c r="L93" s="41"/>
      <c r="M93" s="217"/>
      <c r="N93" s="77"/>
      <c r="O93" s="77"/>
      <c r="P93" s="77"/>
      <c r="Q93" s="77"/>
      <c r="R93" s="77"/>
      <c r="S93" s="77"/>
      <c r="T93" s="78"/>
      <c r="AT93" s="15" t="s">
        <v>121</v>
      </c>
      <c r="AU93" s="15" t="s">
        <v>71</v>
      </c>
    </row>
    <row r="94" s="1" customFormat="1" ht="22.5" customHeight="1">
      <c r="B94" s="36"/>
      <c r="C94" s="250" t="s">
        <v>112</v>
      </c>
      <c r="D94" s="250" t="s">
        <v>174</v>
      </c>
      <c r="E94" s="251" t="s">
        <v>389</v>
      </c>
      <c r="F94" s="252" t="s">
        <v>390</v>
      </c>
      <c r="G94" s="253" t="s">
        <v>218</v>
      </c>
      <c r="H94" s="254">
        <v>24</v>
      </c>
      <c r="I94" s="255"/>
      <c r="J94" s="256">
        <f>ROUND(I94*H94,2)</f>
        <v>0</v>
      </c>
      <c r="K94" s="252" t="s">
        <v>118</v>
      </c>
      <c r="L94" s="257"/>
      <c r="M94" s="258" t="s">
        <v>1</v>
      </c>
      <c r="N94" s="259" t="s">
        <v>42</v>
      </c>
      <c r="O94" s="77"/>
      <c r="P94" s="212">
        <f>O94*H94</f>
        <v>0</v>
      </c>
      <c r="Q94" s="212">
        <v>0.049390000000000003</v>
      </c>
      <c r="R94" s="212">
        <f>Q94*H94</f>
        <v>1.1853600000000002</v>
      </c>
      <c r="S94" s="212">
        <v>0</v>
      </c>
      <c r="T94" s="213">
        <f>S94*H94</f>
        <v>0</v>
      </c>
      <c r="AR94" s="15" t="s">
        <v>162</v>
      </c>
      <c r="AT94" s="15" t="s">
        <v>174</v>
      </c>
      <c r="AU94" s="15" t="s">
        <v>71</v>
      </c>
      <c r="AY94" s="15" t="s">
        <v>111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76</v>
      </c>
      <c r="BK94" s="214">
        <f>ROUND(I94*H94,2)</f>
        <v>0</v>
      </c>
      <c r="BL94" s="15" t="s">
        <v>119</v>
      </c>
      <c r="BM94" s="15" t="s">
        <v>391</v>
      </c>
    </row>
    <row r="95" s="1" customFormat="1">
      <c r="B95" s="36"/>
      <c r="C95" s="37"/>
      <c r="D95" s="215" t="s">
        <v>121</v>
      </c>
      <c r="E95" s="37"/>
      <c r="F95" s="216" t="s">
        <v>390</v>
      </c>
      <c r="G95" s="37"/>
      <c r="H95" s="37"/>
      <c r="I95" s="129"/>
      <c r="J95" s="37"/>
      <c r="K95" s="37"/>
      <c r="L95" s="41"/>
      <c r="M95" s="217"/>
      <c r="N95" s="77"/>
      <c r="O95" s="77"/>
      <c r="P95" s="77"/>
      <c r="Q95" s="77"/>
      <c r="R95" s="77"/>
      <c r="S95" s="77"/>
      <c r="T95" s="78"/>
      <c r="AT95" s="15" t="s">
        <v>121</v>
      </c>
      <c r="AU95" s="15" t="s">
        <v>71</v>
      </c>
    </row>
    <row r="96" s="11" customFormat="1">
      <c r="B96" s="218"/>
      <c r="C96" s="219"/>
      <c r="D96" s="215" t="s">
        <v>123</v>
      </c>
      <c r="E96" s="220" t="s">
        <v>1</v>
      </c>
      <c r="F96" s="221" t="s">
        <v>392</v>
      </c>
      <c r="G96" s="219"/>
      <c r="H96" s="220" t="s">
        <v>1</v>
      </c>
      <c r="I96" s="222"/>
      <c r="J96" s="219"/>
      <c r="K96" s="219"/>
      <c r="L96" s="223"/>
      <c r="M96" s="224"/>
      <c r="N96" s="225"/>
      <c r="O96" s="225"/>
      <c r="P96" s="225"/>
      <c r="Q96" s="225"/>
      <c r="R96" s="225"/>
      <c r="S96" s="225"/>
      <c r="T96" s="226"/>
      <c r="AT96" s="227" t="s">
        <v>123</v>
      </c>
      <c r="AU96" s="227" t="s">
        <v>71</v>
      </c>
      <c r="AV96" s="11" t="s">
        <v>76</v>
      </c>
      <c r="AW96" s="11" t="s">
        <v>34</v>
      </c>
      <c r="AX96" s="11" t="s">
        <v>71</v>
      </c>
      <c r="AY96" s="227" t="s">
        <v>111</v>
      </c>
    </row>
    <row r="97" s="12" customFormat="1">
      <c r="B97" s="228"/>
      <c r="C97" s="229"/>
      <c r="D97" s="215" t="s">
        <v>123</v>
      </c>
      <c r="E97" s="230" t="s">
        <v>1</v>
      </c>
      <c r="F97" s="231" t="s">
        <v>393</v>
      </c>
      <c r="G97" s="229"/>
      <c r="H97" s="232">
        <v>24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AT97" s="238" t="s">
        <v>123</v>
      </c>
      <c r="AU97" s="238" t="s">
        <v>71</v>
      </c>
      <c r="AV97" s="12" t="s">
        <v>80</v>
      </c>
      <c r="AW97" s="12" t="s">
        <v>34</v>
      </c>
      <c r="AX97" s="12" t="s">
        <v>76</v>
      </c>
      <c r="AY97" s="238" t="s">
        <v>111</v>
      </c>
    </row>
    <row r="98" s="1" customFormat="1" ht="22.5" customHeight="1">
      <c r="B98" s="36"/>
      <c r="C98" s="250" t="s">
        <v>150</v>
      </c>
      <c r="D98" s="250" t="s">
        <v>174</v>
      </c>
      <c r="E98" s="251" t="s">
        <v>394</v>
      </c>
      <c r="F98" s="252" t="s">
        <v>395</v>
      </c>
      <c r="G98" s="253" t="s">
        <v>218</v>
      </c>
      <c r="H98" s="254">
        <v>32</v>
      </c>
      <c r="I98" s="255"/>
      <c r="J98" s="256">
        <f>ROUND(I98*H98,2)</f>
        <v>0</v>
      </c>
      <c r="K98" s="252" t="s">
        <v>118</v>
      </c>
      <c r="L98" s="257"/>
      <c r="M98" s="258" t="s">
        <v>1</v>
      </c>
      <c r="N98" s="259" t="s">
        <v>42</v>
      </c>
      <c r="O98" s="77"/>
      <c r="P98" s="212">
        <f>O98*H98</f>
        <v>0</v>
      </c>
      <c r="Q98" s="212">
        <v>0.049390000000000003</v>
      </c>
      <c r="R98" s="212">
        <f>Q98*H98</f>
        <v>1.5804800000000001</v>
      </c>
      <c r="S98" s="212">
        <v>0</v>
      </c>
      <c r="T98" s="213">
        <f>S98*H98</f>
        <v>0</v>
      </c>
      <c r="AR98" s="15" t="s">
        <v>162</v>
      </c>
      <c r="AT98" s="15" t="s">
        <v>174</v>
      </c>
      <c r="AU98" s="15" t="s">
        <v>71</v>
      </c>
      <c r="AY98" s="15" t="s">
        <v>111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5" t="s">
        <v>76</v>
      </c>
      <c r="BK98" s="214">
        <f>ROUND(I98*H98,2)</f>
        <v>0</v>
      </c>
      <c r="BL98" s="15" t="s">
        <v>119</v>
      </c>
      <c r="BM98" s="15" t="s">
        <v>396</v>
      </c>
    </row>
    <row r="99" s="1" customFormat="1">
      <c r="B99" s="36"/>
      <c r="C99" s="37"/>
      <c r="D99" s="215" t="s">
        <v>121</v>
      </c>
      <c r="E99" s="37"/>
      <c r="F99" s="216" t="s">
        <v>395</v>
      </c>
      <c r="G99" s="37"/>
      <c r="H99" s="37"/>
      <c r="I99" s="129"/>
      <c r="J99" s="37"/>
      <c r="K99" s="37"/>
      <c r="L99" s="41"/>
      <c r="M99" s="260"/>
      <c r="N99" s="261"/>
      <c r="O99" s="261"/>
      <c r="P99" s="261"/>
      <c r="Q99" s="261"/>
      <c r="R99" s="261"/>
      <c r="S99" s="261"/>
      <c r="T99" s="262"/>
      <c r="AT99" s="15" t="s">
        <v>121</v>
      </c>
      <c r="AU99" s="15" t="s">
        <v>71</v>
      </c>
    </row>
    <row r="100" s="1" customFormat="1" ht="6.96" customHeight="1">
      <c r="B100" s="55"/>
      <c r="C100" s="56"/>
      <c r="D100" s="56"/>
      <c r="E100" s="56"/>
      <c r="F100" s="56"/>
      <c r="G100" s="56"/>
      <c r="H100" s="56"/>
      <c r="I100" s="153"/>
      <c r="J100" s="56"/>
      <c r="K100" s="56"/>
      <c r="L100" s="41"/>
    </row>
  </sheetData>
  <sheetProtection sheet="1" autoFilter="0" formatColumns="0" formatRows="0" objects="1" scenarios="1" spinCount="100000" saltValue="a5qtrSmjlSY3JfaSGitqlrNHFwMiSCu5YvhFKxJ+hBsd/rMo3AWg2+TJTP6U7XS/Nxr3luA5uknX+G69W5zgMQ==" hashValue="jJUZJLVf0kJPv/Yrbh4lKNKcZdmudkY1hkT89ZU0cjbUAFKUUk+pdi+UY9alJ7xweB7r9CDsDvQ037EkrhLoTA==" algorithmName="SHA-512" password="CC35"/>
  <autoFilter ref="C78:K9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85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80</v>
      </c>
    </row>
    <row r="4" ht="24.96" customHeight="1">
      <c r="B4" s="18"/>
      <c r="D4" s="126" t="s">
        <v>86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Oprava výhybek č. 1 - 6 v žst. Boletice nad Labem</v>
      </c>
      <c r="F7" s="127"/>
      <c r="G7" s="127"/>
      <c r="H7" s="127"/>
      <c r="L7" s="18"/>
    </row>
    <row r="8" s="1" customFormat="1" ht="12" customHeight="1">
      <c r="B8" s="41"/>
      <c r="D8" s="127" t="s">
        <v>87</v>
      </c>
      <c r="I8" s="129"/>
      <c r="L8" s="41"/>
    </row>
    <row r="9" s="1" customFormat="1" ht="36.96" customHeight="1">
      <c r="B9" s="41"/>
      <c r="E9" s="130" t="s">
        <v>397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5" t="s">
        <v>1</v>
      </c>
      <c r="I11" s="131" t="s">
        <v>19</v>
      </c>
      <c r="J11" s="15" t="s">
        <v>1</v>
      </c>
      <c r="L11" s="41"/>
    </row>
    <row r="12" s="1" customFormat="1" ht="12" customHeight="1">
      <c r="B12" s="41"/>
      <c r="D12" s="127" t="s">
        <v>20</v>
      </c>
      <c r="F12" s="15" t="s">
        <v>21</v>
      </c>
      <c r="I12" s="131" t="s">
        <v>22</v>
      </c>
      <c r="J12" s="132" t="str">
        <f>'Rekapitulace stavby'!AN8</f>
        <v>2. 4. 2019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24</v>
      </c>
      <c r="I14" s="131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31" t="s">
        <v>28</v>
      </c>
      <c r="J15" s="15" t="s">
        <v>29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30</v>
      </c>
      <c r="I17" s="131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32</v>
      </c>
      <c r="I20" s="131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31" t="s">
        <v>28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35</v>
      </c>
      <c r="I23" s="131" t="s">
        <v>25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 xml:space="preserve"> </v>
      </c>
      <c r="I24" s="131" t="s">
        <v>28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36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37</v>
      </c>
      <c r="I30" s="129"/>
      <c r="J30" s="138">
        <f>ROUND(J79,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39</v>
      </c>
      <c r="I32" s="140" t="s">
        <v>38</v>
      </c>
      <c r="J32" s="139" t="s">
        <v>40</v>
      </c>
      <c r="L32" s="41"/>
    </row>
    <row r="33" s="1" customFormat="1" ht="14.4" customHeight="1">
      <c r="B33" s="41"/>
      <c r="D33" s="127" t="s">
        <v>41</v>
      </c>
      <c r="E33" s="127" t="s">
        <v>42</v>
      </c>
      <c r="F33" s="141">
        <f>ROUND((SUM(BE79:BE88)),  2)</f>
        <v>0</v>
      </c>
      <c r="I33" s="142">
        <v>0.20999999999999999</v>
      </c>
      <c r="J33" s="141">
        <f>ROUND(((SUM(BE79:BE88))*I33),  2)</f>
        <v>0</v>
      </c>
      <c r="L33" s="41"/>
    </row>
    <row r="34" s="1" customFormat="1" ht="14.4" customHeight="1">
      <c r="B34" s="41"/>
      <c r="E34" s="127" t="s">
        <v>43</v>
      </c>
      <c r="F34" s="141">
        <f>ROUND((SUM(BF79:BF88)),  2)</f>
        <v>0</v>
      </c>
      <c r="I34" s="142">
        <v>0.14999999999999999</v>
      </c>
      <c r="J34" s="141">
        <f>ROUND(((SUM(BF79:BF88))*I34),  2)</f>
        <v>0</v>
      </c>
      <c r="L34" s="41"/>
    </row>
    <row r="35" hidden="1" s="1" customFormat="1" ht="14.4" customHeight="1">
      <c r="B35" s="41"/>
      <c r="E35" s="127" t="s">
        <v>44</v>
      </c>
      <c r="F35" s="141">
        <f>ROUND((SUM(BG79:BG88)),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45</v>
      </c>
      <c r="F36" s="141">
        <f>ROUND((SUM(BH79:BH88)),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46</v>
      </c>
      <c r="F37" s="141">
        <f>ROUND((SUM(BI79:BI88)),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89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Oprava výhybek č. 1 - 6 v žst. Boletice nad Labem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87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3 - VRN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žst. Boletice nad Labem</v>
      </c>
      <c r="G52" s="37"/>
      <c r="H52" s="37"/>
      <c r="I52" s="131" t="s">
        <v>22</v>
      </c>
      <c r="J52" s="65" t="str">
        <f>IF(J12="","",J12)</f>
        <v>2. 4. 2019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SŽDC s.o., OŘ Ústí n.L., ST Ústí n.L.</v>
      </c>
      <c r="G54" s="37"/>
      <c r="H54" s="37"/>
      <c r="I54" s="131" t="s">
        <v>32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31" t="s">
        <v>35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90</v>
      </c>
      <c r="D57" s="159"/>
      <c r="E57" s="159"/>
      <c r="F57" s="159"/>
      <c r="G57" s="159"/>
      <c r="H57" s="159"/>
      <c r="I57" s="160"/>
      <c r="J57" s="161" t="s">
        <v>91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92</v>
      </c>
      <c r="D59" s="37"/>
      <c r="E59" s="37"/>
      <c r="F59" s="37"/>
      <c r="G59" s="37"/>
      <c r="H59" s="37"/>
      <c r="I59" s="129"/>
      <c r="J59" s="96">
        <f>J79</f>
        <v>0</v>
      </c>
      <c r="K59" s="37"/>
      <c r="L59" s="41"/>
      <c r="AU59" s="15" t="s">
        <v>93</v>
      </c>
    </row>
    <row r="60" s="1" customFormat="1" ht="21.84" customHeight="1">
      <c r="B60" s="36"/>
      <c r="C60" s="37"/>
      <c r="D60" s="37"/>
      <c r="E60" s="37"/>
      <c r="F60" s="37"/>
      <c r="G60" s="37"/>
      <c r="H60" s="37"/>
      <c r="I60" s="129"/>
      <c r="J60" s="37"/>
      <c r="K60" s="37"/>
      <c r="L60" s="41"/>
    </row>
    <row r="61" s="1" customFormat="1" ht="6.96" customHeight="1">
      <c r="B61" s="55"/>
      <c r="C61" s="56"/>
      <c r="D61" s="56"/>
      <c r="E61" s="56"/>
      <c r="F61" s="56"/>
      <c r="G61" s="56"/>
      <c r="H61" s="56"/>
      <c r="I61" s="153"/>
      <c r="J61" s="56"/>
      <c r="K61" s="56"/>
      <c r="L61" s="41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56"/>
      <c r="J65" s="58"/>
      <c r="K65" s="58"/>
      <c r="L65" s="41"/>
    </row>
    <row r="66" s="1" customFormat="1" ht="24.96" customHeight="1">
      <c r="B66" s="36"/>
      <c r="C66" s="21" t="s">
        <v>96</v>
      </c>
      <c r="D66" s="37"/>
      <c r="E66" s="37"/>
      <c r="F66" s="37"/>
      <c r="G66" s="37"/>
      <c r="H66" s="37"/>
      <c r="I66" s="129"/>
      <c r="J66" s="37"/>
      <c r="K66" s="37"/>
      <c r="L66" s="41"/>
    </row>
    <row r="67" s="1" customFormat="1" ht="6.96" customHeight="1">
      <c r="B67" s="36"/>
      <c r="C67" s="37"/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12" customHeight="1">
      <c r="B68" s="36"/>
      <c r="C68" s="30" t="s">
        <v>16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16.5" customHeight="1">
      <c r="B69" s="36"/>
      <c r="C69" s="37"/>
      <c r="D69" s="37"/>
      <c r="E69" s="157" t="str">
        <f>E7</f>
        <v>Oprava výhybek č. 1 - 6 v žst. Boletice nad Labem</v>
      </c>
      <c r="F69" s="30"/>
      <c r="G69" s="30"/>
      <c r="H69" s="30"/>
      <c r="I69" s="129"/>
      <c r="J69" s="37"/>
      <c r="K69" s="37"/>
      <c r="L69" s="41"/>
    </row>
    <row r="70" s="1" customFormat="1" ht="12" customHeight="1">
      <c r="B70" s="36"/>
      <c r="C70" s="30" t="s">
        <v>87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62" t="str">
        <f>E9</f>
        <v>3 - VRN</v>
      </c>
      <c r="F71" s="37"/>
      <c r="G71" s="37"/>
      <c r="H71" s="37"/>
      <c r="I71" s="129"/>
      <c r="J71" s="37"/>
      <c r="K71" s="37"/>
      <c r="L71" s="41"/>
    </row>
    <row r="72" s="1" customFormat="1" ht="6.96" customHeight="1">
      <c r="B72" s="36"/>
      <c r="C72" s="37"/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2" customHeight="1">
      <c r="B73" s="36"/>
      <c r="C73" s="30" t="s">
        <v>20</v>
      </c>
      <c r="D73" s="37"/>
      <c r="E73" s="37"/>
      <c r="F73" s="25" t="str">
        <f>F12</f>
        <v>žst. Boletice nad Labem</v>
      </c>
      <c r="G73" s="37"/>
      <c r="H73" s="37"/>
      <c r="I73" s="131" t="s">
        <v>22</v>
      </c>
      <c r="J73" s="65" t="str">
        <f>IF(J12="","",J12)</f>
        <v>2. 4. 2019</v>
      </c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3.65" customHeight="1">
      <c r="B75" s="36"/>
      <c r="C75" s="30" t="s">
        <v>24</v>
      </c>
      <c r="D75" s="37"/>
      <c r="E75" s="37"/>
      <c r="F75" s="25" t="str">
        <f>E15</f>
        <v>SŽDC s.o., OŘ Ústí n.L., ST Ústí n.L.</v>
      </c>
      <c r="G75" s="37"/>
      <c r="H75" s="37"/>
      <c r="I75" s="131" t="s">
        <v>32</v>
      </c>
      <c r="J75" s="34" t="str">
        <f>E21</f>
        <v xml:space="preserve"> </v>
      </c>
      <c r="K75" s="37"/>
      <c r="L75" s="41"/>
    </row>
    <row r="76" s="1" customFormat="1" ht="13.65" customHeight="1">
      <c r="B76" s="36"/>
      <c r="C76" s="30" t="s">
        <v>30</v>
      </c>
      <c r="D76" s="37"/>
      <c r="E76" s="37"/>
      <c r="F76" s="25" t="str">
        <f>IF(E18="","",E18)</f>
        <v>Vyplň údaj</v>
      </c>
      <c r="G76" s="37"/>
      <c r="H76" s="37"/>
      <c r="I76" s="131" t="s">
        <v>35</v>
      </c>
      <c r="J76" s="34" t="str">
        <f>E24</f>
        <v xml:space="preserve"> </v>
      </c>
      <c r="K76" s="37"/>
      <c r="L76" s="41"/>
    </row>
    <row r="77" s="1" customFormat="1" ht="10.32" customHeight="1">
      <c r="B77" s="36"/>
      <c r="C77" s="37"/>
      <c r="D77" s="37"/>
      <c r="E77" s="37"/>
      <c r="F77" s="37"/>
      <c r="G77" s="37"/>
      <c r="H77" s="37"/>
      <c r="I77" s="129"/>
      <c r="J77" s="37"/>
      <c r="K77" s="37"/>
      <c r="L77" s="41"/>
    </row>
    <row r="78" s="9" customFormat="1" ht="29.28" customHeight="1">
      <c r="B78" s="177"/>
      <c r="C78" s="178" t="s">
        <v>97</v>
      </c>
      <c r="D78" s="179" t="s">
        <v>56</v>
      </c>
      <c r="E78" s="179" t="s">
        <v>52</v>
      </c>
      <c r="F78" s="179" t="s">
        <v>53</v>
      </c>
      <c r="G78" s="179" t="s">
        <v>98</v>
      </c>
      <c r="H78" s="179" t="s">
        <v>99</v>
      </c>
      <c r="I78" s="180" t="s">
        <v>100</v>
      </c>
      <c r="J78" s="179" t="s">
        <v>91</v>
      </c>
      <c r="K78" s="181" t="s">
        <v>101</v>
      </c>
      <c r="L78" s="182"/>
      <c r="M78" s="86" t="s">
        <v>1</v>
      </c>
      <c r="N78" s="87" t="s">
        <v>41</v>
      </c>
      <c r="O78" s="87" t="s">
        <v>102</v>
      </c>
      <c r="P78" s="87" t="s">
        <v>103</v>
      </c>
      <c r="Q78" s="87" t="s">
        <v>104</v>
      </c>
      <c r="R78" s="87" t="s">
        <v>105</v>
      </c>
      <c r="S78" s="87" t="s">
        <v>106</v>
      </c>
      <c r="T78" s="88" t="s">
        <v>107</v>
      </c>
    </row>
    <row r="79" s="1" customFormat="1" ht="22.8" customHeight="1">
      <c r="B79" s="36"/>
      <c r="C79" s="93" t="s">
        <v>108</v>
      </c>
      <c r="D79" s="37"/>
      <c r="E79" s="37"/>
      <c r="F79" s="37"/>
      <c r="G79" s="37"/>
      <c r="H79" s="37"/>
      <c r="I79" s="129"/>
      <c r="J79" s="183">
        <f>BK79</f>
        <v>0</v>
      </c>
      <c r="K79" s="37"/>
      <c r="L79" s="41"/>
      <c r="M79" s="89"/>
      <c r="N79" s="90"/>
      <c r="O79" s="90"/>
      <c r="P79" s="184">
        <f>SUM(P80:P88)</f>
        <v>0</v>
      </c>
      <c r="Q79" s="90"/>
      <c r="R79" s="184">
        <f>SUM(R80:R88)</f>
        <v>0</v>
      </c>
      <c r="S79" s="90"/>
      <c r="T79" s="185">
        <f>SUM(T80:T88)</f>
        <v>0</v>
      </c>
      <c r="AT79" s="15" t="s">
        <v>70</v>
      </c>
      <c r="AU79" s="15" t="s">
        <v>93</v>
      </c>
      <c r="BK79" s="186">
        <f>SUM(BK80:BK88)</f>
        <v>0</v>
      </c>
    </row>
    <row r="80" s="1" customFormat="1" ht="22.5" customHeight="1">
      <c r="B80" s="36"/>
      <c r="C80" s="203" t="s">
        <v>76</v>
      </c>
      <c r="D80" s="203" t="s">
        <v>114</v>
      </c>
      <c r="E80" s="204" t="s">
        <v>398</v>
      </c>
      <c r="F80" s="205" t="s">
        <v>399</v>
      </c>
      <c r="G80" s="206" t="s">
        <v>400</v>
      </c>
      <c r="H80" s="207">
        <v>1</v>
      </c>
      <c r="I80" s="208"/>
      <c r="J80" s="209">
        <f>ROUND(I80*H80,2)</f>
        <v>0</v>
      </c>
      <c r="K80" s="205" t="s">
        <v>118</v>
      </c>
      <c r="L80" s="41"/>
      <c r="M80" s="210" t="s">
        <v>1</v>
      </c>
      <c r="N80" s="211" t="s">
        <v>42</v>
      </c>
      <c r="O80" s="77"/>
      <c r="P80" s="212">
        <f>O80*H80</f>
        <v>0</v>
      </c>
      <c r="Q80" s="212">
        <v>0</v>
      </c>
      <c r="R80" s="212">
        <f>Q80*H80</f>
        <v>0</v>
      </c>
      <c r="S80" s="212">
        <v>0</v>
      </c>
      <c r="T80" s="213">
        <f>S80*H80</f>
        <v>0</v>
      </c>
      <c r="AR80" s="15" t="s">
        <v>119</v>
      </c>
      <c r="AT80" s="15" t="s">
        <v>114</v>
      </c>
      <c r="AU80" s="15" t="s">
        <v>71</v>
      </c>
      <c r="AY80" s="15" t="s">
        <v>111</v>
      </c>
      <c r="BE80" s="214">
        <f>IF(N80="základní",J80,0)</f>
        <v>0</v>
      </c>
      <c r="BF80" s="214">
        <f>IF(N80="snížená",J80,0)</f>
        <v>0</v>
      </c>
      <c r="BG80" s="214">
        <f>IF(N80="zákl. přenesená",J80,0)</f>
        <v>0</v>
      </c>
      <c r="BH80" s="214">
        <f>IF(N80="sníž. přenesená",J80,0)</f>
        <v>0</v>
      </c>
      <c r="BI80" s="214">
        <f>IF(N80="nulová",J80,0)</f>
        <v>0</v>
      </c>
      <c r="BJ80" s="15" t="s">
        <v>76</v>
      </c>
      <c r="BK80" s="214">
        <f>ROUND(I80*H80,2)</f>
        <v>0</v>
      </c>
      <c r="BL80" s="15" t="s">
        <v>119</v>
      </c>
      <c r="BM80" s="15" t="s">
        <v>401</v>
      </c>
    </row>
    <row r="81" s="1" customFormat="1">
      <c r="B81" s="36"/>
      <c r="C81" s="37"/>
      <c r="D81" s="215" t="s">
        <v>121</v>
      </c>
      <c r="E81" s="37"/>
      <c r="F81" s="216" t="s">
        <v>402</v>
      </c>
      <c r="G81" s="37"/>
      <c r="H81" s="37"/>
      <c r="I81" s="129"/>
      <c r="J81" s="37"/>
      <c r="K81" s="37"/>
      <c r="L81" s="41"/>
      <c r="M81" s="217"/>
      <c r="N81" s="77"/>
      <c r="O81" s="77"/>
      <c r="P81" s="77"/>
      <c r="Q81" s="77"/>
      <c r="R81" s="77"/>
      <c r="S81" s="77"/>
      <c r="T81" s="78"/>
      <c r="AT81" s="15" t="s">
        <v>121</v>
      </c>
      <c r="AU81" s="15" t="s">
        <v>71</v>
      </c>
    </row>
    <row r="82" s="1" customFormat="1" ht="22.5" customHeight="1">
      <c r="B82" s="36"/>
      <c r="C82" s="203" t="s">
        <v>80</v>
      </c>
      <c r="D82" s="203" t="s">
        <v>114</v>
      </c>
      <c r="E82" s="204" t="s">
        <v>403</v>
      </c>
      <c r="F82" s="205" t="s">
        <v>404</v>
      </c>
      <c r="G82" s="206" t="s">
        <v>400</v>
      </c>
      <c r="H82" s="207">
        <v>1</v>
      </c>
      <c r="I82" s="208"/>
      <c r="J82" s="209">
        <f>ROUND(I82*H82,2)</f>
        <v>0</v>
      </c>
      <c r="K82" s="205" t="s">
        <v>118</v>
      </c>
      <c r="L82" s="41"/>
      <c r="M82" s="210" t="s">
        <v>1</v>
      </c>
      <c r="N82" s="211" t="s">
        <v>42</v>
      </c>
      <c r="O82" s="77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AR82" s="15" t="s">
        <v>119</v>
      </c>
      <c r="AT82" s="15" t="s">
        <v>114</v>
      </c>
      <c r="AU82" s="15" t="s">
        <v>71</v>
      </c>
      <c r="AY82" s="15" t="s">
        <v>111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5" t="s">
        <v>76</v>
      </c>
      <c r="BK82" s="214">
        <f>ROUND(I82*H82,2)</f>
        <v>0</v>
      </c>
      <c r="BL82" s="15" t="s">
        <v>119</v>
      </c>
      <c r="BM82" s="15" t="s">
        <v>405</v>
      </c>
    </row>
    <row r="83" s="1" customFormat="1">
      <c r="B83" s="36"/>
      <c r="C83" s="37"/>
      <c r="D83" s="215" t="s">
        <v>121</v>
      </c>
      <c r="E83" s="37"/>
      <c r="F83" s="216" t="s">
        <v>404</v>
      </c>
      <c r="G83" s="37"/>
      <c r="H83" s="37"/>
      <c r="I83" s="129"/>
      <c r="J83" s="37"/>
      <c r="K83" s="37"/>
      <c r="L83" s="41"/>
      <c r="M83" s="217"/>
      <c r="N83" s="77"/>
      <c r="O83" s="77"/>
      <c r="P83" s="77"/>
      <c r="Q83" s="77"/>
      <c r="R83" s="77"/>
      <c r="S83" s="77"/>
      <c r="T83" s="78"/>
      <c r="AT83" s="15" t="s">
        <v>121</v>
      </c>
      <c r="AU83" s="15" t="s">
        <v>71</v>
      </c>
    </row>
    <row r="84" s="1" customFormat="1" ht="22.5" customHeight="1">
      <c r="B84" s="36"/>
      <c r="C84" s="203" t="s">
        <v>83</v>
      </c>
      <c r="D84" s="203" t="s">
        <v>114</v>
      </c>
      <c r="E84" s="204" t="s">
        <v>406</v>
      </c>
      <c r="F84" s="205" t="s">
        <v>407</v>
      </c>
      <c r="G84" s="206" t="s">
        <v>400</v>
      </c>
      <c r="H84" s="207">
        <v>1</v>
      </c>
      <c r="I84" s="208"/>
      <c r="J84" s="209">
        <f>ROUND(I84*H84,2)</f>
        <v>0</v>
      </c>
      <c r="K84" s="205" t="s">
        <v>118</v>
      </c>
      <c r="L84" s="41"/>
      <c r="M84" s="210" t="s">
        <v>1</v>
      </c>
      <c r="N84" s="211" t="s">
        <v>42</v>
      </c>
      <c r="O84" s="77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5" t="s">
        <v>119</v>
      </c>
      <c r="AT84" s="15" t="s">
        <v>114</v>
      </c>
      <c r="AU84" s="15" t="s">
        <v>71</v>
      </c>
      <c r="AY84" s="15" t="s">
        <v>111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5" t="s">
        <v>76</v>
      </c>
      <c r="BK84" s="214">
        <f>ROUND(I84*H84,2)</f>
        <v>0</v>
      </c>
      <c r="BL84" s="15" t="s">
        <v>119</v>
      </c>
      <c r="BM84" s="15" t="s">
        <v>408</v>
      </c>
    </row>
    <row r="85" s="1" customFormat="1">
      <c r="B85" s="36"/>
      <c r="C85" s="37"/>
      <c r="D85" s="215" t="s">
        <v>121</v>
      </c>
      <c r="E85" s="37"/>
      <c r="F85" s="216" t="s">
        <v>409</v>
      </c>
      <c r="G85" s="37"/>
      <c r="H85" s="37"/>
      <c r="I85" s="129"/>
      <c r="J85" s="37"/>
      <c r="K85" s="37"/>
      <c r="L85" s="41"/>
      <c r="M85" s="217"/>
      <c r="N85" s="77"/>
      <c r="O85" s="77"/>
      <c r="P85" s="77"/>
      <c r="Q85" s="77"/>
      <c r="R85" s="77"/>
      <c r="S85" s="77"/>
      <c r="T85" s="78"/>
      <c r="AT85" s="15" t="s">
        <v>121</v>
      </c>
      <c r="AU85" s="15" t="s">
        <v>71</v>
      </c>
    </row>
    <row r="86" s="1" customFormat="1">
      <c r="B86" s="36"/>
      <c r="C86" s="37"/>
      <c r="D86" s="215" t="s">
        <v>410</v>
      </c>
      <c r="E86" s="37"/>
      <c r="F86" s="263" t="s">
        <v>411</v>
      </c>
      <c r="G86" s="37"/>
      <c r="H86" s="37"/>
      <c r="I86" s="129"/>
      <c r="J86" s="37"/>
      <c r="K86" s="37"/>
      <c r="L86" s="41"/>
      <c r="M86" s="217"/>
      <c r="N86" s="77"/>
      <c r="O86" s="77"/>
      <c r="P86" s="77"/>
      <c r="Q86" s="77"/>
      <c r="R86" s="77"/>
      <c r="S86" s="77"/>
      <c r="T86" s="78"/>
      <c r="AT86" s="15" t="s">
        <v>410</v>
      </c>
      <c r="AU86" s="15" t="s">
        <v>71</v>
      </c>
    </row>
    <row r="87" s="1" customFormat="1" ht="33.75" customHeight="1">
      <c r="B87" s="36"/>
      <c r="C87" s="203" t="s">
        <v>119</v>
      </c>
      <c r="D87" s="203" t="s">
        <v>114</v>
      </c>
      <c r="E87" s="204" t="s">
        <v>412</v>
      </c>
      <c r="F87" s="205" t="s">
        <v>413</v>
      </c>
      <c r="G87" s="206" t="s">
        <v>400</v>
      </c>
      <c r="H87" s="207">
        <v>1</v>
      </c>
      <c r="I87" s="208"/>
      <c r="J87" s="209">
        <f>ROUND(I87*H87,2)</f>
        <v>0</v>
      </c>
      <c r="K87" s="205" t="s">
        <v>118</v>
      </c>
      <c r="L87" s="41"/>
      <c r="M87" s="210" t="s">
        <v>1</v>
      </c>
      <c r="N87" s="211" t="s">
        <v>42</v>
      </c>
      <c r="O87" s="77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5" t="s">
        <v>119</v>
      </c>
      <c r="AT87" s="15" t="s">
        <v>114</v>
      </c>
      <c r="AU87" s="15" t="s">
        <v>71</v>
      </c>
      <c r="AY87" s="15" t="s">
        <v>111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76</v>
      </c>
      <c r="BK87" s="214">
        <f>ROUND(I87*H87,2)</f>
        <v>0</v>
      </c>
      <c r="BL87" s="15" t="s">
        <v>119</v>
      </c>
      <c r="BM87" s="15" t="s">
        <v>414</v>
      </c>
    </row>
    <row r="88" s="1" customFormat="1">
      <c r="B88" s="36"/>
      <c r="C88" s="37"/>
      <c r="D88" s="215" t="s">
        <v>121</v>
      </c>
      <c r="E88" s="37"/>
      <c r="F88" s="216" t="s">
        <v>413</v>
      </c>
      <c r="G88" s="37"/>
      <c r="H88" s="37"/>
      <c r="I88" s="129"/>
      <c r="J88" s="37"/>
      <c r="K88" s="37"/>
      <c r="L88" s="41"/>
      <c r="M88" s="260"/>
      <c r="N88" s="261"/>
      <c r="O88" s="261"/>
      <c r="P88" s="261"/>
      <c r="Q88" s="261"/>
      <c r="R88" s="261"/>
      <c r="S88" s="261"/>
      <c r="T88" s="262"/>
      <c r="AT88" s="15" t="s">
        <v>121</v>
      </c>
      <c r="AU88" s="15" t="s">
        <v>71</v>
      </c>
    </row>
    <row r="89" s="1" customFormat="1" ht="6.96" customHeight="1">
      <c r="B89" s="55"/>
      <c r="C89" s="56"/>
      <c r="D89" s="56"/>
      <c r="E89" s="56"/>
      <c r="F89" s="56"/>
      <c r="G89" s="56"/>
      <c r="H89" s="56"/>
      <c r="I89" s="153"/>
      <c r="J89" s="56"/>
      <c r="K89" s="56"/>
      <c r="L89" s="41"/>
    </row>
  </sheetData>
  <sheetProtection sheet="1" autoFilter="0" formatColumns="0" formatRows="0" objects="1" scenarios="1" spinCount="100000" saltValue="IXm6PwtYZF3/e5VQwYkRRYXOp2Mhi26n46ckYOY6KazLWPWomtaOgimGcBgwwZrTwPqQFMhcbAgyQAQXbPGLYA==" hashValue="MR3DWf8eh+ziNrBosw4i2o6c6/7DGhYBQL6FwZi29uuMKiyHtwvQdJi4IurYJ9q/fH/GjpGtvYM5zK4IHwDHwQ==" algorithmName="SHA-512" password="CC35"/>
  <autoFilter ref="C78:K8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2019-06-19T12:02:15Z</dcterms:created>
  <dcterms:modified xsi:type="dcterms:W3CDTF">2019-06-19T12:02:18Z</dcterms:modified>
</cp:coreProperties>
</file>